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defaultThemeVersion="124226"/>
  <mc:AlternateContent xmlns:mc="http://schemas.openxmlformats.org/markup-compatibility/2006">
    <mc:Choice Requires="x15">
      <x15ac:absPath xmlns:x15ac="http://schemas.microsoft.com/office/spreadsheetml/2010/11/ac" url="\\server\Settori\Finanziaria\da Ragioneria 3\TRASFERIMENTO\PERSONALE\PERFORMANCE VALUTAZIONI\2016\Allegati Delibera Approv.Performance\contenuto zip\"/>
    </mc:Choice>
  </mc:AlternateContent>
  <bookViews>
    <workbookView xWindow="0" yWindow="0" windowWidth="15480" windowHeight="11640" firstSheet="3" activeTab="4"/>
  </bookViews>
  <sheets>
    <sheet name="Schema Generale" sheetId="1" r:id="rId1"/>
    <sheet name="Organizzazione" sheetId="2" r:id="rId2"/>
    <sheet name="Caratteristiche" sheetId="3" r:id="rId3"/>
    <sheet name="Economico Patrimoniale" sheetId="4" r:id="rId4"/>
    <sheet name="Missione programma processo" sheetId="45" r:id="rId5"/>
    <sheet name="ELENCO OBIETTIVI GESTIONALI" sheetId="44" r:id="rId6"/>
  </sheets>
  <externalReferences>
    <externalReference r:id="rId7"/>
  </externalReferences>
  <definedNames>
    <definedName name="_xlnm._FilterDatabase" localSheetId="5" hidden="1">'ELENCO OBIETTIVI GESTIONALI'!$A$9:$AG$23</definedName>
    <definedName name="_xlnm._FilterDatabase" localSheetId="0" hidden="1">'Schema Generale'!#REF!</definedName>
    <definedName name="area">[1]db1!$B$2:$B$20</definedName>
    <definedName name="_xlnm.Print_Area" localSheetId="2">Caratteristiche!$A$2:$H$44</definedName>
    <definedName name="_xlnm.Print_Area" localSheetId="3">'Economico Patrimoniale'!$A$1:$F$106</definedName>
    <definedName name="_xlnm.Print_Area" localSheetId="5">'ELENCO OBIETTIVI GESTIONALI'!$B$1:$X$23</definedName>
    <definedName name="_xlnm.Print_Area" localSheetId="1">Organizzazione!$A$1:$F$60</definedName>
    <definedName name="_xlnm.Print_Area" localSheetId="0">'Schema Generale'!$A$1:$G$54</definedName>
    <definedName name="cronoprogramma">[1]db1!$K$1</definedName>
    <definedName name="nome">[1]db1!$C$2:$C$20</definedName>
    <definedName name="Payment_Needed">"Pagamento richiesto"</definedName>
    <definedName name="Reimbursement">"Rimborso"</definedName>
    <definedName name="tipo">[1]db1!$E$2:$E$4</definedName>
    <definedName name="_xlnm.Print_Titles" localSheetId="5">'ELENCO OBIETTIVI GESTIONALI'!$1:$9</definedName>
    <definedName name="Z_0CDFE071_D2BF_4AC9_96FE_3C7CC2EB89D1_.wvu.Cols" localSheetId="0" hidden="1">'Schema Generale'!$F:$G</definedName>
    <definedName name="Z_0CDFE071_D2BF_4AC9_96FE_3C7CC2EB89D1_.wvu.PrintArea" localSheetId="2" hidden="1">Caratteristiche!$A$2:$H$44</definedName>
    <definedName name="Z_0CDFE071_D2BF_4AC9_96FE_3C7CC2EB89D1_.wvu.PrintArea" localSheetId="3" hidden="1">'Economico Patrimoniale'!$A$1:$F$106</definedName>
    <definedName name="Z_0CDFE071_D2BF_4AC9_96FE_3C7CC2EB89D1_.wvu.PrintArea" localSheetId="1" hidden="1">Organizzazione!$A$1:$F$60</definedName>
    <definedName name="Z_0CDFE071_D2BF_4AC9_96FE_3C7CC2EB89D1_.wvu.PrintArea" localSheetId="0" hidden="1">'Schema Generale'!$A$1:$G$54</definedName>
    <definedName name="Z_0CDFE071_D2BF_4AC9_96FE_3C7CC2EB89D1_.wvu.Rows" localSheetId="2" hidden="1">Caratteristiche!$7:$7</definedName>
    <definedName name="Z_16B7DE21_A045_4CA8_8E8A_B264E96AA2CC_.wvu.Cols" localSheetId="0" hidden="1">'Schema Generale'!$F:$G</definedName>
    <definedName name="Z_16B7DE21_A045_4CA8_8E8A_B264E96AA2CC_.wvu.PrintArea" localSheetId="2" hidden="1">Caratteristiche!$A$2:$H$44</definedName>
    <definedName name="Z_16B7DE21_A045_4CA8_8E8A_B264E96AA2CC_.wvu.PrintArea" localSheetId="3" hidden="1">'Economico Patrimoniale'!$A$1:$F$106</definedName>
    <definedName name="Z_16B7DE21_A045_4CA8_8E8A_B264E96AA2CC_.wvu.PrintArea" localSheetId="1" hidden="1">Organizzazione!$A$1:$F$60</definedName>
    <definedName name="Z_16B7DE21_A045_4CA8_8E8A_B264E96AA2CC_.wvu.PrintArea" localSheetId="0" hidden="1">'Schema Generale'!$A$1:$G$54</definedName>
    <definedName name="Z_16B7DE21_A045_4CA8_8E8A_B264E96AA2CC_.wvu.Rows" localSheetId="2" hidden="1">Caratteristiche!$7:$7</definedName>
    <definedName name="Z_FD66CCA4_E734_40F6_A42D_704ADC03C8FF_.wvu.Cols" localSheetId="0" hidden="1">'Schema Generale'!$F:$G</definedName>
    <definedName name="Z_FD66CCA4_E734_40F6_A42D_704ADC03C8FF_.wvu.PrintArea" localSheetId="2" hidden="1">Caratteristiche!$A$2:$H$44</definedName>
    <definedName name="Z_FD66CCA4_E734_40F6_A42D_704ADC03C8FF_.wvu.PrintArea" localSheetId="3" hidden="1">'Economico Patrimoniale'!$A$1:$F$106</definedName>
    <definedName name="Z_FD66CCA4_E734_40F6_A42D_704ADC03C8FF_.wvu.PrintArea" localSheetId="1" hidden="1">Organizzazione!$A$1:$F$60</definedName>
    <definedName name="Z_FD66CCA4_E734_40F6_A42D_704ADC03C8FF_.wvu.PrintArea" localSheetId="0" hidden="1">'Schema Generale'!$A$1:$G$54</definedName>
    <definedName name="Z_FD66CCA4_E734_40F6_A42D_704ADC03C8FF_.wvu.Rows" localSheetId="2" hidden="1">Caratteristiche!$7:$7</definedName>
  </definedNames>
  <calcPr calcId="152511"/>
  <customWorkbookViews>
    <customWorkbookView name="Gabriella - Visualizzazione personale" guid="{5274FD7E-76C2-47C3-8C9C-C2C181076605}" mergeInterval="0" personalView="1" maximized="1" windowWidth="1436" windowHeight="720" activeSheetId="6"/>
    <customWorkbookView name="TRAPANESE - Visualizzazione personale" guid="{0CDFE071-D2BF-4AC9-96FE-3C7CC2EB89D1}" mergeInterval="0" personalView="1" maximized="1" xWindow="1" yWindow="1" windowWidth="1436" windowHeight="670" activeSheetId="5"/>
    <customWorkbookView name="CAPPA - Visualizzazione personale" guid="{16B7DE21-A045-4CA8-8E8A-B264E96AA2CC}" mergeInterval="0" personalView="1" maximized="1" xWindow="1" yWindow="1" windowWidth="1436" windowHeight="670" activeSheetId="5"/>
    <customWorkbookView name="QUIRICO - Visualizzazione personale" guid="{FD66CCA4-E734-40F6-A42D-704ADC03C8FF}" mergeInterval="0" personalView="1" maximized="1" windowWidth="1436" windowHeight="746" activeSheetId="5"/>
  </customWorkbookViews>
</workbook>
</file>

<file path=xl/calcChain.xml><?xml version="1.0" encoding="utf-8"?>
<calcChain xmlns="http://schemas.openxmlformats.org/spreadsheetml/2006/main">
  <c r="L56" i="45" l="1"/>
  <c r="L75" i="45" l="1"/>
  <c r="L7" i="45"/>
  <c r="L9" i="45"/>
  <c r="L14" i="45"/>
  <c r="L16" i="45"/>
  <c r="L20" i="45"/>
  <c r="L23" i="45"/>
  <c r="L27" i="45"/>
  <c r="L29" i="45"/>
  <c r="L32" i="45"/>
  <c r="L34" i="45"/>
  <c r="L36" i="45"/>
  <c r="L37" i="45"/>
  <c r="L38" i="45"/>
  <c r="L39" i="45"/>
  <c r="L42" i="45"/>
  <c r="L50" i="45"/>
  <c r="L54" i="45"/>
  <c r="L60" i="45"/>
  <c r="L63" i="45"/>
  <c r="L64" i="45"/>
  <c r="L65" i="45"/>
  <c r="L68" i="45"/>
  <c r="L71" i="45"/>
  <c r="L73" i="45"/>
  <c r="L77" i="45"/>
  <c r="L78" i="45"/>
  <c r="L80" i="45"/>
  <c r="L84" i="45"/>
  <c r="L88" i="45"/>
  <c r="L92" i="45"/>
  <c r="L96" i="45"/>
  <c r="L100" i="45"/>
  <c r="L4" i="45"/>
  <c r="K101" i="45"/>
  <c r="L101" i="45" s="1"/>
  <c r="K100" i="45"/>
  <c r="K98" i="45"/>
  <c r="L98" i="45" s="1"/>
  <c r="K96" i="45"/>
  <c r="K94" i="45"/>
  <c r="L94" i="45" s="1"/>
  <c r="K92" i="45"/>
  <c r="K89" i="45"/>
  <c r="L89" i="45" s="1"/>
  <c r="K88" i="45"/>
  <c r="K86" i="45"/>
  <c r="L86" i="45" s="1"/>
  <c r="K83" i="45"/>
  <c r="L83" i="45" s="1"/>
  <c r="K82" i="45"/>
  <c r="L82" i="45" s="1"/>
  <c r="K81" i="45"/>
  <c r="L81" i="45" s="1"/>
  <c r="K79" i="45"/>
  <c r="L79" i="45" s="1"/>
  <c r="K78" i="45"/>
  <c r="K76" i="45"/>
  <c r="L76" i="45" s="1"/>
  <c r="K74" i="45"/>
  <c r="L74" i="45" s="1"/>
  <c r="K72" i="45"/>
  <c r="L72" i="45" s="1"/>
  <c r="K69" i="45"/>
  <c r="L69" i="45" s="1"/>
  <c r="K67" i="45"/>
  <c r="L67" i="45" s="1"/>
  <c r="K62" i="45"/>
  <c r="L62" i="45" s="1"/>
  <c r="K61" i="45"/>
  <c r="L61" i="45" s="1"/>
  <c r="K59" i="45"/>
  <c r="L59" i="45" s="1"/>
  <c r="K58" i="45"/>
  <c r="L58" i="45" s="1"/>
  <c r="K57" i="45"/>
  <c r="L57" i="45" s="1"/>
  <c r="K55" i="45"/>
  <c r="L55" i="45" s="1"/>
  <c r="K53" i="45"/>
  <c r="L53" i="45" s="1"/>
  <c r="K52" i="45"/>
  <c r="L52" i="45" s="1"/>
  <c r="K49" i="45"/>
  <c r="L49" i="45" s="1"/>
  <c r="K48" i="45"/>
  <c r="L48" i="45" s="1"/>
  <c r="K46" i="45"/>
  <c r="L46" i="45" s="1"/>
  <c r="K45" i="45"/>
  <c r="L45" i="45" s="1"/>
  <c r="K43" i="45"/>
  <c r="L43" i="45" s="1"/>
  <c r="K41" i="45"/>
  <c r="L41" i="45" s="1"/>
  <c r="K40" i="45"/>
  <c r="L40" i="45" s="1"/>
  <c r="K31" i="45"/>
  <c r="L31" i="45" s="1"/>
  <c r="K35" i="45"/>
  <c r="L35" i="45" s="1"/>
  <c r="K28" i="45"/>
  <c r="L28" i="45" s="1"/>
  <c r="K25" i="45"/>
  <c r="L25" i="45" s="1"/>
  <c r="K21" i="45"/>
  <c r="L21" i="45" s="1"/>
  <c r="K4" i="45"/>
  <c r="K5" i="45"/>
  <c r="L5" i="45" s="1"/>
  <c r="K6" i="45"/>
  <c r="L6" i="45" s="1"/>
  <c r="K8" i="45"/>
  <c r="L8" i="45" s="1"/>
  <c r="K10" i="45"/>
  <c r="L10" i="45" s="1"/>
  <c r="K13" i="45"/>
  <c r="L13" i="45" s="1"/>
  <c r="K15" i="45"/>
  <c r="L15" i="45" s="1"/>
  <c r="K17" i="45"/>
  <c r="L17" i="45" s="1"/>
  <c r="K18" i="45"/>
  <c r="L18" i="45" s="1"/>
  <c r="K3" i="45"/>
  <c r="L3" i="45" s="1"/>
  <c r="S78" i="45" l="1"/>
  <c r="P78" i="45"/>
  <c r="S46" i="45"/>
  <c r="P46" i="45"/>
  <c r="I46" i="45"/>
  <c r="M46" i="45" s="1"/>
  <c r="I78" i="45"/>
  <c r="R101" i="45" l="1"/>
  <c r="S101" i="45" s="1"/>
  <c r="O101" i="45"/>
  <c r="P101" i="45" s="1"/>
  <c r="H101" i="45"/>
  <c r="I101" i="45" s="1"/>
  <c r="M101" i="45" s="1"/>
  <c r="R100" i="45"/>
  <c r="S100" i="45" s="1"/>
  <c r="O100" i="45"/>
  <c r="P100" i="45" s="1"/>
  <c r="H100" i="45"/>
  <c r="I100" i="45" s="1"/>
  <c r="M100" i="45" s="1"/>
  <c r="R98" i="45"/>
  <c r="S98" i="45" s="1"/>
  <c r="O98" i="45"/>
  <c r="P98" i="45" s="1"/>
  <c r="H98" i="45"/>
  <c r="I98" i="45" s="1"/>
  <c r="M98" i="45" s="1"/>
  <c r="R96" i="45"/>
  <c r="S96" i="45" s="1"/>
  <c r="O96" i="45"/>
  <c r="P96" i="45" s="1"/>
  <c r="H96" i="45"/>
  <c r="I96" i="45" s="1"/>
  <c r="M96" i="45" s="1"/>
  <c r="R94" i="45"/>
  <c r="S94" i="45" s="1"/>
  <c r="O94" i="45"/>
  <c r="P94" i="45" s="1"/>
  <c r="H94" i="45"/>
  <c r="I94" i="45" s="1"/>
  <c r="M94" i="45" s="1"/>
  <c r="R92" i="45"/>
  <c r="S92" i="45" s="1"/>
  <c r="O92" i="45"/>
  <c r="P92" i="45" s="1"/>
  <c r="H92" i="45"/>
  <c r="I92" i="45" s="1"/>
  <c r="M92" i="45" s="1"/>
  <c r="M90" i="45"/>
  <c r="R89" i="45"/>
  <c r="S89" i="45" s="1"/>
  <c r="O89" i="45"/>
  <c r="P89" i="45" s="1"/>
  <c r="H89" i="45"/>
  <c r="I89" i="45" s="1"/>
  <c r="M89" i="45" s="1"/>
  <c r="R88" i="45"/>
  <c r="S88" i="45" s="1"/>
  <c r="O88" i="45"/>
  <c r="P88" i="45" s="1"/>
  <c r="H88" i="45"/>
  <c r="I88" i="45" s="1"/>
  <c r="M88" i="45" s="1"/>
  <c r="R86" i="45"/>
  <c r="S86" i="45" s="1"/>
  <c r="O86" i="45"/>
  <c r="P86" i="45" s="1"/>
  <c r="H86" i="45"/>
  <c r="I86" i="45" s="1"/>
  <c r="M86" i="45" s="1"/>
  <c r="S84" i="45"/>
  <c r="P84" i="45"/>
  <c r="I84" i="45"/>
  <c r="M84" i="45" s="1"/>
  <c r="R83" i="45"/>
  <c r="S83" i="45" s="1"/>
  <c r="O83" i="45"/>
  <c r="P83" i="45" s="1"/>
  <c r="H83" i="45"/>
  <c r="I83" i="45" s="1"/>
  <c r="M83" i="45" s="1"/>
  <c r="R82" i="45"/>
  <c r="S82" i="45" s="1"/>
  <c r="O82" i="45"/>
  <c r="P82" i="45" s="1"/>
  <c r="H82" i="45"/>
  <c r="I82" i="45" s="1"/>
  <c r="M82" i="45" s="1"/>
  <c r="R81" i="45"/>
  <c r="S81" i="45" s="1"/>
  <c r="O81" i="45"/>
  <c r="P81" i="45" s="1"/>
  <c r="H81" i="45"/>
  <c r="I81" i="45" s="1"/>
  <c r="M81" i="45" s="1"/>
  <c r="S80" i="45"/>
  <c r="P80" i="45"/>
  <c r="I80" i="45"/>
  <c r="M80" i="45" s="1"/>
  <c r="R79" i="45"/>
  <c r="S79" i="45" s="1"/>
  <c r="O79" i="45"/>
  <c r="P79" i="45" s="1"/>
  <c r="H79" i="45"/>
  <c r="I79" i="45" s="1"/>
  <c r="M79" i="45" s="1"/>
  <c r="S77" i="45"/>
  <c r="P77" i="45"/>
  <c r="I77" i="45"/>
  <c r="M77" i="45" s="1"/>
  <c r="R76" i="45"/>
  <c r="S76" i="45" s="1"/>
  <c r="O76" i="45"/>
  <c r="P76" i="45" s="1"/>
  <c r="H76" i="45"/>
  <c r="I76" i="45" s="1"/>
  <c r="M76" i="45" s="1"/>
  <c r="S75" i="45"/>
  <c r="P75" i="45"/>
  <c r="I75" i="45"/>
  <c r="M75" i="45" s="1"/>
  <c r="R74" i="45"/>
  <c r="S74" i="45" s="1"/>
  <c r="O74" i="45"/>
  <c r="P74" i="45" s="1"/>
  <c r="H74" i="45"/>
  <c r="I74" i="45" s="1"/>
  <c r="M74" i="45" s="1"/>
  <c r="S73" i="45"/>
  <c r="P73" i="45"/>
  <c r="I73" i="45"/>
  <c r="M73" i="45" s="1"/>
  <c r="R72" i="45"/>
  <c r="S72" i="45" s="1"/>
  <c r="O72" i="45"/>
  <c r="P72" i="45" s="1"/>
  <c r="H72" i="45"/>
  <c r="I72" i="45" s="1"/>
  <c r="M72" i="45" s="1"/>
  <c r="S71" i="45"/>
  <c r="P71" i="45"/>
  <c r="I71" i="45"/>
  <c r="M71" i="45" s="1"/>
  <c r="M70" i="45"/>
  <c r="R69" i="45"/>
  <c r="S69" i="45" s="1"/>
  <c r="O69" i="45"/>
  <c r="P69" i="45" s="1"/>
  <c r="H69" i="45"/>
  <c r="I69" i="45" s="1"/>
  <c r="M69" i="45" s="1"/>
  <c r="R67" i="45"/>
  <c r="S67" i="45" s="1"/>
  <c r="O67" i="45"/>
  <c r="P67" i="45" s="1"/>
  <c r="H67" i="45"/>
  <c r="I67" i="45" s="1"/>
  <c r="M67" i="45" s="1"/>
  <c r="S64" i="45"/>
  <c r="P64" i="45"/>
  <c r="I64" i="45"/>
  <c r="M64" i="45" s="1"/>
  <c r="S63" i="45"/>
  <c r="P63" i="45"/>
  <c r="I63" i="45"/>
  <c r="M63" i="45" s="1"/>
  <c r="R62" i="45"/>
  <c r="S62" i="45" s="1"/>
  <c r="O62" i="45"/>
  <c r="P62" i="45" s="1"/>
  <c r="H62" i="45"/>
  <c r="I62" i="45" s="1"/>
  <c r="M62" i="45" s="1"/>
  <c r="R61" i="45"/>
  <c r="S61" i="45" s="1"/>
  <c r="O61" i="45"/>
  <c r="P61" i="45" s="1"/>
  <c r="H61" i="45"/>
  <c r="I61" i="45" s="1"/>
  <c r="M61" i="45" s="1"/>
  <c r="R59" i="45"/>
  <c r="S59" i="45" s="1"/>
  <c r="O59" i="45"/>
  <c r="P59" i="45" s="1"/>
  <c r="H59" i="45"/>
  <c r="I59" i="45" s="1"/>
  <c r="M59" i="45" s="1"/>
  <c r="R58" i="45"/>
  <c r="S58" i="45" s="1"/>
  <c r="P58" i="45"/>
  <c r="H58" i="45"/>
  <c r="I58" i="45" s="1"/>
  <c r="M58" i="45" s="1"/>
  <c r="R57" i="45"/>
  <c r="S57" i="45" s="1"/>
  <c r="O57" i="45"/>
  <c r="P57" i="45" s="1"/>
  <c r="H57" i="45"/>
  <c r="I57" i="45" s="1"/>
  <c r="M57" i="45" s="1"/>
  <c r="S56" i="45"/>
  <c r="P56" i="45"/>
  <c r="I56" i="45"/>
  <c r="M56" i="45" s="1"/>
  <c r="R55" i="45"/>
  <c r="S55" i="45" s="1"/>
  <c r="O55" i="45"/>
  <c r="H55" i="45"/>
  <c r="I55" i="45" s="1"/>
  <c r="M55" i="45" s="1"/>
  <c r="S54" i="45"/>
  <c r="P54" i="45"/>
  <c r="I54" i="45"/>
  <c r="M54" i="45" s="1"/>
  <c r="R53" i="45"/>
  <c r="S53" i="45" s="1"/>
  <c r="O53" i="45"/>
  <c r="P53" i="45" s="1"/>
  <c r="H53" i="45"/>
  <c r="I53" i="45" s="1"/>
  <c r="M53" i="45" s="1"/>
  <c r="R52" i="45"/>
  <c r="S52" i="45" s="1"/>
  <c r="O52" i="45"/>
  <c r="P52" i="45" s="1"/>
  <c r="H52" i="45"/>
  <c r="I52" i="45" s="1"/>
  <c r="M52" i="45" s="1"/>
  <c r="S50" i="45"/>
  <c r="P50" i="45"/>
  <c r="I50" i="45"/>
  <c r="M50" i="45" s="1"/>
  <c r="R49" i="45"/>
  <c r="S49" i="45" s="1"/>
  <c r="O49" i="45"/>
  <c r="P49" i="45" s="1"/>
  <c r="H49" i="45"/>
  <c r="I49" i="45" s="1"/>
  <c r="M49" i="45" s="1"/>
  <c r="R48" i="45"/>
  <c r="S48" i="45" s="1"/>
  <c r="O48" i="45"/>
  <c r="P48" i="45" s="1"/>
  <c r="H48" i="45"/>
  <c r="I48" i="45" s="1"/>
  <c r="M48" i="45" s="1"/>
  <c r="R45" i="45"/>
  <c r="S45" i="45" s="1"/>
  <c r="P45" i="45"/>
  <c r="H45" i="45"/>
  <c r="I45" i="45" s="1"/>
  <c r="M45" i="45" s="1"/>
  <c r="R43" i="45"/>
  <c r="S43" i="45" s="1"/>
  <c r="O43" i="45"/>
  <c r="P43" i="45" s="1"/>
  <c r="H43" i="45"/>
  <c r="I43" i="45" s="1"/>
  <c r="M43" i="45" s="1"/>
  <c r="R42" i="45"/>
  <c r="R41" i="45"/>
  <c r="S41" i="45" s="1"/>
  <c r="O41" i="45"/>
  <c r="P41" i="45" s="1"/>
  <c r="H41" i="45"/>
  <c r="I41" i="45" s="1"/>
  <c r="M41" i="45" s="1"/>
  <c r="R40" i="45"/>
  <c r="S40" i="45" s="1"/>
  <c r="O40" i="45"/>
  <c r="P40" i="45" s="1"/>
  <c r="H40" i="45"/>
  <c r="I40" i="45" s="1"/>
  <c r="M40" i="45" s="1"/>
  <c r="S37" i="45"/>
  <c r="P37" i="45"/>
  <c r="I37" i="45"/>
  <c r="M37" i="45" s="1"/>
  <c r="S36" i="45"/>
  <c r="P36" i="45"/>
  <c r="I36" i="45"/>
  <c r="M36" i="45" s="1"/>
  <c r="R35" i="45"/>
  <c r="S35" i="45" s="1"/>
  <c r="O35" i="45"/>
  <c r="P35" i="45" s="1"/>
  <c r="H35" i="45"/>
  <c r="I35" i="45" s="1"/>
  <c r="M35" i="45" s="1"/>
  <c r="R34" i="45"/>
  <c r="S34" i="45" s="1"/>
  <c r="O34" i="45"/>
  <c r="P34" i="45" s="1"/>
  <c r="I34" i="45"/>
  <c r="M34" i="45" s="1"/>
  <c r="S32" i="45"/>
  <c r="P32" i="45"/>
  <c r="I32" i="45"/>
  <c r="M32" i="45" s="1"/>
  <c r="R31" i="45"/>
  <c r="S31" i="45" s="1"/>
  <c r="O31" i="45"/>
  <c r="P31" i="45" s="1"/>
  <c r="H31" i="45"/>
  <c r="I31" i="45" s="1"/>
  <c r="M31" i="45" s="1"/>
  <c r="S29" i="45"/>
  <c r="P29" i="45"/>
  <c r="I29" i="45"/>
  <c r="M29" i="45" s="1"/>
  <c r="R28" i="45"/>
  <c r="S28" i="45" s="1"/>
  <c r="O28" i="45"/>
  <c r="P28" i="45" s="1"/>
  <c r="H28" i="45"/>
  <c r="I28" i="45" s="1"/>
  <c r="M28" i="45" s="1"/>
  <c r="M26" i="45"/>
  <c r="R25" i="45"/>
  <c r="S25" i="45" s="1"/>
  <c r="O25" i="45"/>
  <c r="P25" i="45" s="1"/>
  <c r="H25" i="45"/>
  <c r="I25" i="45" s="1"/>
  <c r="M25" i="45" s="1"/>
  <c r="S23" i="45"/>
  <c r="P23" i="45"/>
  <c r="I23" i="45"/>
  <c r="M23" i="45" s="1"/>
  <c r="M22" i="45"/>
  <c r="R21" i="45"/>
  <c r="S21" i="45" s="1"/>
  <c r="O21" i="45"/>
  <c r="P21" i="45" s="1"/>
  <c r="H21" i="45"/>
  <c r="I21" i="45" s="1"/>
  <c r="M21" i="45" s="1"/>
  <c r="M19" i="45"/>
  <c r="R18" i="45"/>
  <c r="S18" i="45" s="1"/>
  <c r="O18" i="45"/>
  <c r="P18" i="45" s="1"/>
  <c r="H18" i="45"/>
  <c r="I18" i="45" s="1"/>
  <c r="M18" i="45" s="1"/>
  <c r="H17" i="45"/>
  <c r="I17" i="45" s="1"/>
  <c r="S16" i="45"/>
  <c r="P16" i="45"/>
  <c r="I16" i="45"/>
  <c r="M16" i="45" s="1"/>
  <c r="R15" i="45"/>
  <c r="S15" i="45" s="1"/>
  <c r="O15" i="45"/>
  <c r="P15" i="45" s="1"/>
  <c r="H15" i="45"/>
  <c r="I15" i="45" s="1"/>
  <c r="M15" i="45" s="1"/>
  <c r="S14" i="45"/>
  <c r="P14" i="45"/>
  <c r="I14" i="45"/>
  <c r="M14" i="45" s="1"/>
  <c r="R13" i="45"/>
  <c r="S13" i="45" s="1"/>
  <c r="O13" i="45"/>
  <c r="P13" i="45" s="1"/>
  <c r="H13" i="45"/>
  <c r="I13" i="45" s="1"/>
  <c r="M13" i="45" s="1"/>
  <c r="M12" i="45"/>
  <c r="M11" i="45"/>
  <c r="R10" i="45"/>
  <c r="S10" i="45" s="1"/>
  <c r="O10" i="45"/>
  <c r="P10" i="45" s="1"/>
  <c r="H10" i="45"/>
  <c r="I10" i="45" s="1"/>
  <c r="M10" i="45" s="1"/>
  <c r="S9" i="45"/>
  <c r="P9" i="45"/>
  <c r="I9" i="45"/>
  <c r="M9" i="45" s="1"/>
  <c r="R8" i="45"/>
  <c r="S8" i="45" s="1"/>
  <c r="O8" i="45"/>
  <c r="P8" i="45" s="1"/>
  <c r="H8" i="45"/>
  <c r="I8" i="45" s="1"/>
  <c r="M8" i="45" s="1"/>
  <c r="S7" i="45"/>
  <c r="P7" i="45"/>
  <c r="I7" i="45"/>
  <c r="M7" i="45" s="1"/>
  <c r="R6" i="45"/>
  <c r="S6" i="45" s="1"/>
  <c r="O6" i="45"/>
  <c r="P6" i="45" s="1"/>
  <c r="H6" i="45"/>
  <c r="I6" i="45" s="1"/>
  <c r="M6" i="45" s="1"/>
  <c r="R5" i="45"/>
  <c r="S5" i="45" s="1"/>
  <c r="O5" i="45"/>
  <c r="P5" i="45" s="1"/>
  <c r="H5" i="45"/>
  <c r="I5" i="45" s="1"/>
  <c r="M5" i="45" s="1"/>
  <c r="R4" i="45"/>
  <c r="S4" i="45" s="1"/>
  <c r="O4" i="45"/>
  <c r="P4" i="45" s="1"/>
  <c r="H4" i="45"/>
  <c r="I4" i="45" s="1"/>
  <c r="M4" i="45" s="1"/>
  <c r="R3" i="45"/>
  <c r="S3" i="45" s="1"/>
  <c r="O3" i="45"/>
  <c r="P3" i="45" s="1"/>
  <c r="H3" i="45"/>
  <c r="I3" i="45" s="1"/>
  <c r="M3" i="45" s="1"/>
  <c r="Z10" i="44" l="1"/>
  <c r="AA10" i="44"/>
  <c r="AB10" i="44"/>
  <c r="AC10" i="44"/>
  <c r="AD10" i="44"/>
  <c r="Z14" i="44"/>
  <c r="AA14" i="44"/>
  <c r="AB14" i="44"/>
  <c r="AC14" i="44"/>
  <c r="AD14" i="44"/>
  <c r="Z15" i="44"/>
  <c r="AA15" i="44"/>
  <c r="AB15" i="44"/>
  <c r="AC15" i="44"/>
  <c r="AD15" i="44"/>
  <c r="Z16" i="44"/>
  <c r="AA16" i="44"/>
  <c r="AB16" i="44"/>
  <c r="AC16" i="44"/>
  <c r="AD16" i="44"/>
  <c r="Z17" i="44"/>
  <c r="AA17" i="44"/>
  <c r="AB17" i="44"/>
  <c r="AC17" i="44"/>
  <c r="AD17" i="44"/>
  <c r="Z18" i="44"/>
  <c r="AA18" i="44"/>
  <c r="AB18" i="44"/>
  <c r="AC18" i="44"/>
  <c r="AD18" i="44"/>
  <c r="Z19" i="44"/>
  <c r="AA19" i="44"/>
  <c r="AB19" i="44"/>
  <c r="AC19" i="44"/>
  <c r="Z20" i="44"/>
  <c r="AA20" i="44"/>
  <c r="AB20" i="44"/>
  <c r="AC20" i="44"/>
  <c r="AD20" i="44"/>
  <c r="Z21" i="44"/>
  <c r="AA21" i="44"/>
  <c r="AB21" i="44"/>
  <c r="AC21" i="44"/>
  <c r="AD21" i="44"/>
  <c r="Z22" i="44"/>
  <c r="AA22" i="44"/>
  <c r="AB22" i="44"/>
  <c r="AC22" i="44"/>
  <c r="AD22" i="44"/>
  <c r="Z23" i="44"/>
  <c r="AA23" i="44"/>
  <c r="AB23" i="44"/>
  <c r="AC23" i="44"/>
  <c r="O9" i="44"/>
  <c r="J2" i="44" s="1"/>
  <c r="U9" i="44"/>
  <c r="W9" i="44"/>
  <c r="AE15" i="44" l="1"/>
  <c r="P15" i="44" s="1"/>
  <c r="AF17" i="44"/>
  <c r="M17" i="44" s="1"/>
  <c r="S17" i="44" s="1"/>
  <c r="AF21" i="44"/>
  <c r="M21" i="44" s="1"/>
  <c r="AE20" i="44"/>
  <c r="K3" i="44"/>
  <c r="AE18" i="44"/>
  <c r="P18" i="44" s="1"/>
  <c r="AE14" i="44"/>
  <c r="P14" i="44" s="1"/>
  <c r="J3" i="44"/>
  <c r="AF23" i="44"/>
  <c r="M23" i="44" s="1"/>
  <c r="AF20" i="44"/>
  <c r="M20" i="44" s="1"/>
  <c r="AF19" i="44"/>
  <c r="M19" i="44" s="1"/>
  <c r="S19" i="44" s="1"/>
  <c r="AE17" i="44"/>
  <c r="P17" i="44" s="1"/>
  <c r="AE10" i="44"/>
  <c r="P10" i="44" s="1"/>
  <c r="AF22" i="44"/>
  <c r="M22" i="44" s="1"/>
  <c r="AF18" i="44"/>
  <c r="M18" i="44" s="1"/>
  <c r="AE16" i="44"/>
  <c r="P16" i="44" s="1"/>
  <c r="AE22" i="44"/>
  <c r="AE21" i="44"/>
  <c r="AF16" i="44"/>
  <c r="M16" i="44" s="1"/>
  <c r="AF15" i="44"/>
  <c r="M15" i="44" s="1"/>
  <c r="S15" i="44" s="1"/>
  <c r="AF14" i="44"/>
  <c r="M14" i="44" s="1"/>
  <c r="AF10" i="44"/>
  <c r="M10" i="44" s="1"/>
  <c r="S10" i="44" s="1"/>
  <c r="E40" i="2"/>
  <c r="E34" i="2"/>
  <c r="E81" i="4"/>
  <c r="E4" i="4"/>
  <c r="E15" i="4"/>
  <c r="F15" i="4"/>
  <c r="E18" i="4"/>
  <c r="E26" i="4"/>
  <c r="F26" i="4"/>
  <c r="E29" i="4"/>
  <c r="E37" i="4"/>
  <c r="F37" i="4"/>
  <c r="E38" i="4"/>
  <c r="E46" i="4"/>
  <c r="F46" i="4"/>
  <c r="E49" i="4"/>
  <c r="E58" i="4"/>
  <c r="E59" i="4"/>
  <c r="E62" i="4"/>
  <c r="E65" i="4"/>
  <c r="E69" i="4"/>
  <c r="E70" i="4"/>
  <c r="E73" i="4"/>
  <c r="E76" i="4"/>
  <c r="E80" i="4"/>
  <c r="E84" i="4"/>
  <c r="E87" i="4"/>
  <c r="E90" i="4"/>
  <c r="E94" i="4"/>
  <c r="E101" i="4"/>
  <c r="E104" i="4"/>
  <c r="G13" i="3"/>
  <c r="G19" i="3"/>
  <c r="G37" i="3"/>
  <c r="G43" i="3"/>
  <c r="E4" i="2"/>
  <c r="E8" i="2"/>
  <c r="E37" i="2" s="1"/>
  <c r="E11" i="2"/>
  <c r="E15" i="2"/>
  <c r="E18" i="2"/>
  <c r="E26" i="2"/>
  <c r="E33" i="2"/>
  <c r="E52" i="2"/>
  <c r="E58" i="2"/>
  <c r="P9" i="44" l="1"/>
  <c r="K2" i="44" s="1"/>
  <c r="S14" i="44"/>
  <c r="S16" i="44"/>
  <c r="M9" i="44"/>
  <c r="S18" i="44"/>
  <c r="E98" i="4"/>
  <c r="E95" i="4"/>
  <c r="E43" i="2"/>
  <c r="E55" i="2"/>
  <c r="E49" i="2"/>
  <c r="E46" i="2"/>
  <c r="I2" i="44" l="1"/>
  <c r="Q10" i="44" s="1"/>
  <c r="I3" i="44"/>
  <c r="AG23" i="44"/>
  <c r="AG21" i="44"/>
  <c r="N21" i="44" s="1"/>
  <c r="AG19" i="44"/>
  <c r="N19" i="44" s="1"/>
  <c r="AG17" i="44"/>
  <c r="N17" i="44" s="1"/>
  <c r="AG22" i="44"/>
  <c r="N22" i="44" s="1"/>
  <c r="AG10" i="44"/>
  <c r="N10" i="44" s="1"/>
  <c r="AG18" i="44"/>
  <c r="N18" i="44" s="1"/>
  <c r="AG16" i="44"/>
  <c r="N16" i="44" s="1"/>
  <c r="AG20" i="44"/>
  <c r="N20" i="44" s="1"/>
  <c r="S9" i="44"/>
  <c r="AG15" i="44"/>
  <c r="N15" i="44" s="1"/>
  <c r="AG14" i="44"/>
  <c r="N14" i="44" s="1"/>
  <c r="N4" i="44"/>
  <c r="N5" i="44"/>
  <c r="N23" i="44"/>
  <c r="Q14" i="44" l="1"/>
  <c r="X14" i="44" s="1"/>
  <c r="Q17" i="44"/>
  <c r="X17" i="44" s="1"/>
  <c r="Q18" i="44"/>
  <c r="X18" i="44" s="1"/>
  <c r="Q15" i="44"/>
  <c r="X15" i="44" s="1"/>
  <c r="Q16" i="44"/>
  <c r="X16" i="44" s="1"/>
  <c r="N9" i="44"/>
  <c r="X10" i="44"/>
  <c r="X9" i="44" l="1"/>
  <c r="Q9" i="44"/>
</calcChain>
</file>

<file path=xl/comments1.xml><?xml version="1.0" encoding="utf-8"?>
<comments xmlns="http://schemas.openxmlformats.org/spreadsheetml/2006/main">
  <authors>
    <author>alfiero</author>
    <author>CALLONI G.LUCA</author>
    <author xml:space="preserve"> Passerini</author>
    <author xml:space="preserve"> </author>
    <author>Quaranta Simona</author>
    <author>PaElda</author>
  </authors>
  <commentList>
    <comment ref="I8" authorId="0" shapeId="0">
      <text>
        <r>
          <rPr>
            <b/>
            <sz val="9"/>
            <color indexed="81"/>
            <rFont val="Tahoma"/>
            <family val="2"/>
          </rPr>
          <t>importanza per la politica</t>
        </r>
        <r>
          <rPr>
            <sz val="9"/>
            <color indexed="81"/>
            <rFont val="Tahoma"/>
            <family val="2"/>
          </rPr>
          <t xml:space="preserve">
a cura di Sindaco/Giunta</t>
        </r>
      </text>
    </comment>
    <comment ref="J8" authorId="0" shapeId="0">
      <text>
        <r>
          <rPr>
            <b/>
            <sz val="9"/>
            <color indexed="81"/>
            <rFont val="Tahoma"/>
            <family val="2"/>
          </rPr>
          <t>interfunzionalità/grado di realizzabilità</t>
        </r>
        <r>
          <rPr>
            <sz val="9"/>
            <color indexed="81"/>
            <rFont val="Tahoma"/>
            <family val="2"/>
          </rPr>
          <t xml:space="preserve">
a cura del Dirigente o della P.O. responsabile</t>
        </r>
      </text>
    </comment>
    <comment ref="K8" authorId="0" shapeId="0">
      <text>
        <r>
          <rPr>
            <b/>
            <sz val="9"/>
            <color indexed="81"/>
            <rFont val="Tahoma"/>
            <family val="2"/>
          </rPr>
          <t xml:space="preserve">miglioramento per gli stakeholder 
</t>
        </r>
        <r>
          <rPr>
            <sz val="9"/>
            <color indexed="81"/>
            <rFont val="Tahoma"/>
            <family val="2"/>
          </rPr>
          <t>a cura dell'OIV</t>
        </r>
        <r>
          <rPr>
            <sz val="9"/>
            <color indexed="81"/>
            <rFont val="Tahoma"/>
            <family val="2"/>
          </rPr>
          <t xml:space="preserve">
</t>
        </r>
      </text>
    </comment>
    <comment ref="L8" authorId="0" shapeId="0">
      <text>
        <r>
          <rPr>
            <b/>
            <sz val="9"/>
            <color indexed="81"/>
            <rFont val="Tahoma"/>
            <family val="2"/>
          </rPr>
          <t>efficienza economica</t>
        </r>
        <r>
          <rPr>
            <sz val="9"/>
            <color indexed="81"/>
            <rFont val="Tahoma"/>
            <family val="2"/>
          </rPr>
          <t xml:space="preserve">
a cura dell'OIV</t>
        </r>
      </text>
    </comment>
    <comment ref="M8" authorId="1" shapeId="0">
      <text>
        <r>
          <rPr>
            <sz val="10"/>
            <color indexed="81"/>
            <rFont val="Arial"/>
            <family val="2"/>
          </rPr>
          <t>INDICA IL VALORE DEL PESO DELL'OBIETTIVO PER LA VALUTAZIONE DEL DIRIGENTE E DELLA P.O.</t>
        </r>
        <r>
          <rPr>
            <sz val="8"/>
            <color indexed="81"/>
            <rFont val="Tahoma"/>
            <family val="2"/>
          </rPr>
          <t xml:space="preserve">
</t>
        </r>
      </text>
    </comment>
    <comment ref="N8" authorId="2" shapeId="0">
      <text>
        <r>
          <rPr>
            <sz val="8"/>
            <color indexed="81"/>
            <rFont val="Tahoma"/>
            <family val="2"/>
          </rPr>
          <t>Indica la % del peso obiettivo sul peso complessivo degli obiettivi.</t>
        </r>
      </text>
    </comment>
    <comment ref="O8" authorId="3" shapeId="0">
      <text>
        <r>
          <rPr>
            <sz val="10"/>
            <color indexed="81"/>
            <rFont val="Arial"/>
            <family val="2"/>
          </rPr>
          <t>Fattore di ponderazione costituito dalla somma del tempo lavoro dedicato da ciascuna unità operativa ( eccetto le PO) all’obiettivo.Si tenga presente che 100 ore corrispondono a 1</t>
        </r>
      </text>
    </comment>
    <comment ref="P8" authorId="1" shapeId="0">
      <text>
        <r>
          <rPr>
            <sz val="10"/>
            <color indexed="81"/>
            <rFont val="Arial"/>
            <family val="2"/>
          </rPr>
          <t>INDICA IL VALORE DEL PESO DELL'OBIETTIVO IN PUNTI PER LA RIPARTIZIONE DEL BUDGET</t>
        </r>
        <r>
          <rPr>
            <sz val="8"/>
            <color indexed="81"/>
            <rFont val="Tahoma"/>
            <family val="2"/>
          </rPr>
          <t xml:space="preserve">
</t>
        </r>
      </text>
    </comment>
    <comment ref="Q8" authorId="1" shapeId="0">
      <text>
        <r>
          <rPr>
            <sz val="10"/>
            <color indexed="81"/>
            <rFont val="Arial"/>
            <family val="2"/>
          </rPr>
          <t>INDICA IL VALORE ECONOMICO DELL'OBIETTIVO.
E' UNA PARTE DEL BUDGET SUDDIVISO IN BASE AL PESO PUNTO</t>
        </r>
        <r>
          <rPr>
            <sz val="8"/>
            <color indexed="81"/>
            <rFont val="Tahoma"/>
            <family val="2"/>
          </rPr>
          <t xml:space="preserve">
</t>
        </r>
      </text>
    </comment>
    <comment ref="T8" authorId="4" shapeId="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 ref="V8" authorId="5" shapeId="0">
      <text>
        <r>
          <rPr>
            <sz val="10"/>
            <color indexed="81"/>
            <rFont val="Arial"/>
            <family val="2"/>
          </rPr>
          <t xml:space="preserve">INDICARE LA PERCENTUALE DI RAGGIUNGIMENTO DELL'OBIETTIVO DAL PUNTO DI VISTA QUALITATIVO.
</t>
        </r>
        <r>
          <rPr>
            <sz val="10"/>
            <color indexed="10"/>
            <rFont val="Arial"/>
            <family val="2"/>
          </rPr>
          <t>INSERIRE I VALORI  0-25-50-75-100</t>
        </r>
      </text>
    </comment>
  </commentList>
</comments>
</file>

<file path=xl/sharedStrings.xml><?xml version="1.0" encoding="utf-8"?>
<sst xmlns="http://schemas.openxmlformats.org/spreadsheetml/2006/main" count="710" uniqueCount="416">
  <si>
    <t>SERVIZI ISTITUZIONALI, GENERALI E DI GESTIONE</t>
  </si>
  <si>
    <t>ORDINE PUBBLICO E SICUREZZA</t>
  </si>
  <si>
    <t>ISTRUZIONE E DIRITTO ALLO STUDIO</t>
  </si>
  <si>
    <t>TUTELA E VALORIZZAZIONE DEI BENI E DELLE ATTIVITÀ CULTURALI</t>
  </si>
  <si>
    <t>POLITICHE GIOVANILI, SPORT E TEMPO LIBERO</t>
  </si>
  <si>
    <t>ASSETTO DEL TERRITORIO ED EDILIZIA ABITATIVA</t>
  </si>
  <si>
    <t>SVILUPPO SOSTENIBILE E TUTELA DEL TERRITORIO E DELL'AMBIENTE</t>
  </si>
  <si>
    <t>TRASPORTI E DIRITTO ALLA MOBILITÀ</t>
  </si>
  <si>
    <t>DIRITTI SOCIALI, POLITICHE SOCIALI E FAMIGLIA</t>
  </si>
  <si>
    <t>SVILUPPO ECONOMICO E COMPETITIVITÀ</t>
  </si>
  <si>
    <t>POLITICHE PER IL LAVORO E LA FORMAZIONE PROFESSIONALE</t>
  </si>
  <si>
    <t>AGRICOLTURA, POLITICHE AGROALIMENTARI E PESCA</t>
  </si>
  <si>
    <t>RELAZIONI INTERNAZIONALI</t>
  </si>
  <si>
    <t>Organi istituzionali</t>
  </si>
  <si>
    <t>Segreteria  Generale</t>
  </si>
  <si>
    <t>Gestione economica, finanziaria, programmazione e provveditorato</t>
  </si>
  <si>
    <t>Gestione delle entrate tributarie e servizi fiscali</t>
  </si>
  <si>
    <t>Gestione dei beni demaniali e patrimoniali</t>
  </si>
  <si>
    <t>Ufficio tecnico</t>
  </si>
  <si>
    <t>Elezioni e consultazioni popolari - Anagrafe e stato civile</t>
  </si>
  <si>
    <t>Statistica e sistemi informativi</t>
  </si>
  <si>
    <t>Altri servizi generali</t>
  </si>
  <si>
    <t>Polizia locale e amministrativa</t>
  </si>
  <si>
    <t>Sistema integrato di sicurezza urbana</t>
  </si>
  <si>
    <t>Istruzione prescolastica</t>
  </si>
  <si>
    <t>Altri ordini di istruzione non universitaria</t>
  </si>
  <si>
    <t>Istruzione universitaria</t>
  </si>
  <si>
    <t>Servizi ausiliari all’istruzione</t>
  </si>
  <si>
    <t>Valorizzazione dei beni di interesse storico</t>
  </si>
  <si>
    <t>Attività culturali e interventi diversi nel settore culturale</t>
  </si>
  <si>
    <t>Sport e tempo libero</t>
  </si>
  <si>
    <t>Giovani</t>
  </si>
  <si>
    <t>Urbanistica e assetto del territorio</t>
  </si>
  <si>
    <t>Edilizia residenziale pubblica e locale e piani di edilizia economico-popolare</t>
  </si>
  <si>
    <t>Difesa del suolo</t>
  </si>
  <si>
    <t>Tutela, valorizzazione e recupero ambientale</t>
  </si>
  <si>
    <t>Rifiuti</t>
  </si>
  <si>
    <t>Servizio idrico integrato</t>
  </si>
  <si>
    <t>Sviluppo sostenibile territorio montano piccoli Comuni</t>
  </si>
  <si>
    <t>Qualità dell'aria e riduzione dell'inquinamento</t>
  </si>
  <si>
    <t>Trasporto pubblico locale</t>
  </si>
  <si>
    <t>Viabilità e infrastrutture stradali</t>
  </si>
  <si>
    <t>Interventi per l'infanzia e i minori e per asili nido</t>
  </si>
  <si>
    <t>Interventi per la disabilità</t>
  </si>
  <si>
    <t>Interventi per gli anziani</t>
  </si>
  <si>
    <t>Interventi per soggetti a rischio di esclusione sociale</t>
  </si>
  <si>
    <t>Interventi per il diritto alla casa</t>
  </si>
  <si>
    <t>Programmazione e governo della rete dei servizi sociosanitari e sociali</t>
  </si>
  <si>
    <t>Cooperazione e associazionismo</t>
  </si>
  <si>
    <t>Servizio necroscopico e cimiteriale</t>
  </si>
  <si>
    <t>Commercio - reti distributive - tutela dei consumatori</t>
  </si>
  <si>
    <t>Reti e altri servizi di pubblica utilità</t>
  </si>
  <si>
    <t>Servizi per lo sviluppo del mercato del lavoro</t>
  </si>
  <si>
    <t>Sviluppo del settore agricolo e del sistema agroalimentare</t>
  </si>
  <si>
    <t>Relazioni internazionali e Cooperazione allo sviluppo</t>
  </si>
  <si>
    <t>Programma</t>
  </si>
  <si>
    <t>Missione</t>
  </si>
  <si>
    <t>Descrizione programma</t>
  </si>
  <si>
    <t>Spesa programma/abitanti al 31/12</t>
  </si>
  <si>
    <t>Spesa per abitante</t>
  </si>
  <si>
    <t>Formula</t>
  </si>
  <si>
    <t>Capacità di riscossione</t>
  </si>
  <si>
    <t>% copertura costi di gestione del patrimonio comunale</t>
  </si>
  <si>
    <t>Proventi totali derivanti dall'utilizzo del patrimonio/Spesa programma</t>
  </si>
  <si>
    <t xml:space="preserve">Oneri urbanizzazione accertati </t>
  </si>
  <si>
    <t>n. pratiche gestite</t>
  </si>
  <si>
    <t>Spesa media per atto</t>
  </si>
  <si>
    <t>Spesa del Programma/ somma di C.I., variazioni anagrafiche, …</t>
  </si>
  <si>
    <t>Spesa del Programma/ n. postazioni hardware</t>
  </si>
  <si>
    <t>Spesa media per postazione</t>
  </si>
  <si>
    <t>Spesa complessiva del contenzioso</t>
  </si>
  <si>
    <t>Importo capitoli contenziosi</t>
  </si>
  <si>
    <t>n. sanzioni</t>
  </si>
  <si>
    <t>n. sanzioni emesse</t>
  </si>
  <si>
    <t>n. ore servizio esterno/ore complessive di servizio anno</t>
  </si>
  <si>
    <t>Presidio del territorio</t>
  </si>
  <si>
    <t>n. indagini di p.g.</t>
  </si>
  <si>
    <t>n. indagini di polizia giudiziaria</t>
  </si>
  <si>
    <t>Spesa media per utente</t>
  </si>
  <si>
    <t>Spesa del programma/utenti</t>
  </si>
  <si>
    <t>Spesa media per alunno</t>
  </si>
  <si>
    <t>Spesa del programma/n. totale alunni (primaria + secondaria)</t>
  </si>
  <si>
    <t>Spesa media per pasto</t>
  </si>
  <si>
    <t>Spesa della refezione/n. pasti erogati</t>
  </si>
  <si>
    <t>Spesa media per alunno trasportato</t>
  </si>
  <si>
    <t>Spesa trasporto scolastico/n. alunni iscritti al servizio</t>
  </si>
  <si>
    <t xml:space="preserve"> Spesa media mq verde pubblico </t>
  </si>
  <si>
    <t>Importo spesa per verde pubblico/mq verde</t>
  </si>
  <si>
    <t xml:space="preserve"> % raccolta differenziata</t>
  </si>
  <si>
    <t>Q.li raccolta differenziata/quintali totali raccolta rifiuti</t>
  </si>
  <si>
    <t>Spesa media a punto luce</t>
  </si>
  <si>
    <t>Spesa per illuminazione/n. punti di luce totali</t>
  </si>
  <si>
    <t>Spesa per gestione strade/Km strade (escluse strade bianche)</t>
  </si>
  <si>
    <t>Spesa media per gestione strade a KM</t>
  </si>
  <si>
    <t>Spesa del nido n. iscritti nido</t>
  </si>
  <si>
    <t>Spesa media per minore</t>
  </si>
  <si>
    <t>Spesa per interventi minori/n. minori in carico</t>
  </si>
  <si>
    <t>Spesa media per disabile</t>
  </si>
  <si>
    <t>Spesa media per anziani</t>
  </si>
  <si>
    <t>Spesa per interventi disabili/n. disabili in carico</t>
  </si>
  <si>
    <t>Spesa per interventi anziani/n. anziani in carico</t>
  </si>
  <si>
    <t>Spesa del programma/n. utenti</t>
  </si>
  <si>
    <t>Tasso di copertura</t>
  </si>
  <si>
    <t>Proventi totali cimitero/spesa del programma</t>
  </si>
  <si>
    <t>Utile d'esercizio della farmacia</t>
  </si>
  <si>
    <t>Utile d'esercizio</t>
  </si>
  <si>
    <t>Gradimento del servizio</t>
  </si>
  <si>
    <t>VALORE ATTESO ANNO CORRENTE</t>
  </si>
  <si>
    <t>VALORE RAGGIUNTO ANNO CORRENTE</t>
  </si>
  <si>
    <t>Indicatori</t>
  </si>
  <si>
    <t>Spesa per alloggio</t>
  </si>
  <si>
    <t>Spesa del programma/n.alloggi ERP</t>
  </si>
  <si>
    <t>Valore medio contributo</t>
  </si>
  <si>
    <t>Spesa del programma/n.contributi</t>
  </si>
  <si>
    <t>Riscosso/accertato entrate proprie</t>
  </si>
  <si>
    <t xml:space="preserve">ANNO </t>
  </si>
  <si>
    <t>CARATTERISTICHE DELL'ENTE</t>
  </si>
  <si>
    <t>Popolazione</t>
  </si>
  <si>
    <t>Descrizione</t>
  </si>
  <si>
    <t>di cui popolazione straniera</t>
  </si>
  <si>
    <t>nati nell'anno</t>
  </si>
  <si>
    <t>deceduti nell'anno</t>
  </si>
  <si>
    <t>immigrati</t>
  </si>
  <si>
    <t>emigrati</t>
  </si>
  <si>
    <t>Popolazione per fasce d'età ISTAT</t>
  </si>
  <si>
    <t>Popolazione in età prescolare</t>
  </si>
  <si>
    <t>0-6 anni</t>
  </si>
  <si>
    <t>Popolazione in età scuola dell'obbligo</t>
  </si>
  <si>
    <t>7-14 anni</t>
  </si>
  <si>
    <t>Popolazione in forza lavoro</t>
  </si>
  <si>
    <t>15-29 anni</t>
  </si>
  <si>
    <t>Popolazione in età adulta</t>
  </si>
  <si>
    <t>30-65 anni</t>
  </si>
  <si>
    <t>Popolazione in età senile</t>
  </si>
  <si>
    <t>oltre 65 anni</t>
  </si>
  <si>
    <t>Popolazione per fasce d'età Stakeholders</t>
  </si>
  <si>
    <t>Prima infanzia</t>
  </si>
  <si>
    <t>0-3 anni</t>
  </si>
  <si>
    <t>Utenza scolastica</t>
  </si>
  <si>
    <t>4-13 anni</t>
  </si>
  <si>
    <t>Minori</t>
  </si>
  <si>
    <t>0-18 anni</t>
  </si>
  <si>
    <t>15-25 anni</t>
  </si>
  <si>
    <t>Popolazione massima insediabile (da strumento urbanistico vigente)</t>
  </si>
  <si>
    <t>Territorio</t>
  </si>
  <si>
    <t>Superficie in Kmq</t>
  </si>
  <si>
    <t>Frazioni</t>
  </si>
  <si>
    <t>Risorse idriche</t>
  </si>
  <si>
    <t>Laghi</t>
  </si>
  <si>
    <t>Fiumi</t>
  </si>
  <si>
    <t>Viabilità</t>
  </si>
  <si>
    <t>Strade</t>
  </si>
  <si>
    <t>Statali</t>
  </si>
  <si>
    <t>Km</t>
  </si>
  <si>
    <t>Provinciali</t>
  </si>
  <si>
    <t>Comunali</t>
  </si>
  <si>
    <t>Vicinali</t>
  </si>
  <si>
    <t>Autostrade</t>
  </si>
  <si>
    <t>Tot. Km strade</t>
  </si>
  <si>
    <t>STRUTTURA - DATI ECONOMICO PATRIMONIALI</t>
  </si>
  <si>
    <t>Gestione delle Entrate</t>
  </si>
  <si>
    <t>Titoli</t>
  </si>
  <si>
    <t>Accertato</t>
  </si>
  <si>
    <t>Incassato</t>
  </si>
  <si>
    <t>Avanzo applicato</t>
  </si>
  <si>
    <t>FONDO PLURIENNALE VINCOLATO</t>
  </si>
  <si>
    <t xml:space="preserve">1 - Entrate di natura tributaria, contributiva e perequativa </t>
  </si>
  <si>
    <t>2 - Trasferimenti correnti</t>
  </si>
  <si>
    <t>3 - Extratributarie</t>
  </si>
  <si>
    <t>4 - Entrate in conto capitale</t>
  </si>
  <si>
    <t>6 - Accensione di prestiti</t>
  </si>
  <si>
    <t>9 - Entrate per servizi conto terzi e partite di giro</t>
  </si>
  <si>
    <t>Totale  entrate</t>
  </si>
  <si>
    <t>Gestione delle Spese</t>
  </si>
  <si>
    <t>Impegnato</t>
  </si>
  <si>
    <t>Pagato</t>
  </si>
  <si>
    <t>1 - Spesa corrente</t>
  </si>
  <si>
    <t>2 - Spese c/capitale</t>
  </si>
  <si>
    <t>3 - Spese per incemento attività finanziarie (dal 2016)</t>
  </si>
  <si>
    <t>4 - Rimborso di prestiti</t>
  </si>
  <si>
    <t>5 - Chiusura anticipazioni (dal 2016)</t>
  </si>
  <si>
    <t>7 - Spese per servizi conto terzi e partite di giro</t>
  </si>
  <si>
    <t>Totale  spesa</t>
  </si>
  <si>
    <t>Gestione residui</t>
  </si>
  <si>
    <t>Titolo</t>
  </si>
  <si>
    <t>ENTRATE</t>
  </si>
  <si>
    <t>residui attivi</t>
  </si>
  <si>
    <t>riscossione</t>
  </si>
  <si>
    <t xml:space="preserve">Entrate di natura tributaria, contributiva e perequativa </t>
  </si>
  <si>
    <t>Trasferimenti correnti</t>
  </si>
  <si>
    <t>Extratributarie</t>
  </si>
  <si>
    <t>Entrate in conto capitale</t>
  </si>
  <si>
    <t>Accensioni di prestiti</t>
  </si>
  <si>
    <t>Servizi conto terzi</t>
  </si>
  <si>
    <t>Totale  residui su entrate</t>
  </si>
  <si>
    <t>SPESE</t>
  </si>
  <si>
    <t>residui passivi</t>
  </si>
  <si>
    <t>pagamenti</t>
  </si>
  <si>
    <t>Spesa corrente</t>
  </si>
  <si>
    <t>Spese c/capitale</t>
  </si>
  <si>
    <t>Spese per incemento attività finanziarie (D.Lgs. 118/2011)</t>
  </si>
  <si>
    <t>Rimborso di prestiti</t>
  </si>
  <si>
    <t>Chiusura anticipazioni (D.Lgs. 118/2011)</t>
  </si>
  <si>
    <t>Totale  residui su spese</t>
  </si>
  <si>
    <t>Indici per analisi finanziaria</t>
  </si>
  <si>
    <t>Trasferimenti dallo Stato 
(Entrata Tit. 2, Tipologia 1, Categoria 101)</t>
  </si>
  <si>
    <t>Interessi passivi 
(Spesa Tit. 1, Macroaggregato 107)</t>
  </si>
  <si>
    <t>Spesa del personale 
(Spesa Tit. 1, Macroaggregato 101)</t>
  </si>
  <si>
    <t>Quota capitale mutui 
(Spesa Tit. 4, Macroaggregato 403)</t>
  </si>
  <si>
    <t>Anticipazioni di cassa</t>
  </si>
  <si>
    <t>Grado di autonomia finanziaria</t>
  </si>
  <si>
    <t>1. Autonomia finanziaria</t>
  </si>
  <si>
    <t>Entrate tributarie+ extratributarie</t>
  </si>
  <si>
    <t>Entrate correnti</t>
  </si>
  <si>
    <t>2.Autonomia impositiva</t>
  </si>
  <si>
    <t>Entrate tributarie</t>
  </si>
  <si>
    <t>3.Dipendenza erariale</t>
  </si>
  <si>
    <t>Trasferimenti correnti statali</t>
  </si>
  <si>
    <t>Grado di rigidità del Bilancio</t>
  </si>
  <si>
    <t>1. Rigidità strutturale</t>
  </si>
  <si>
    <t>Spesa personale+rimborso mutui(cap+int)</t>
  </si>
  <si>
    <t>2. Rigidità per costo personale</t>
  </si>
  <si>
    <t>Spesa complessiva personale</t>
  </si>
  <si>
    <t>3. Rigidità per indebitamento</t>
  </si>
  <si>
    <t>Rimborso mutui (cap+int)</t>
  </si>
  <si>
    <t>Pressione fiscale ed erariale pro-capite</t>
  </si>
  <si>
    <t>1. Pressione entrate proprie pro-capite</t>
  </si>
  <si>
    <t>Numero abitanti</t>
  </si>
  <si>
    <t>2. Pressione tributaria pro-capite</t>
  </si>
  <si>
    <t>3. Indebitamento locale pro-capite</t>
  </si>
  <si>
    <t>Rimborso mutui(cap+int)</t>
  </si>
  <si>
    <t>4. Trasferimenti erariali pro-capite</t>
  </si>
  <si>
    <t>Capacità gestionale</t>
  </si>
  <si>
    <t>1. Incidenza residui attivi</t>
  </si>
  <si>
    <t xml:space="preserve">Residui attivi </t>
  </si>
  <si>
    <t>Totale accertamenti</t>
  </si>
  <si>
    <t>2. Incidenza residui passivi</t>
  </si>
  <si>
    <t>Residui passivi</t>
  </si>
  <si>
    <t>Totale impegni</t>
  </si>
  <si>
    <t>3. Velocità di riscossione entrate proprie</t>
  </si>
  <si>
    <t>Riscossioni titoli 1 + 3</t>
  </si>
  <si>
    <t>Accertamenti titoli 1 + 3</t>
  </si>
  <si>
    <t>4. Velocità di pagamenti spese correnti</t>
  </si>
  <si>
    <t>Pagamenti titolo 1</t>
  </si>
  <si>
    <t>Impegni titolo 1</t>
  </si>
  <si>
    <t>STRUTTURA - ORGANIZZAZIONE</t>
  </si>
  <si>
    <t>Personale in servizio</t>
  </si>
  <si>
    <t>Dirigenti (Segretario comunale)</t>
  </si>
  <si>
    <t>Posizioni Organizzative</t>
  </si>
  <si>
    <t>Dipendenti</t>
  </si>
  <si>
    <t>Totale Personale in servizio</t>
  </si>
  <si>
    <t>Età media del personale</t>
  </si>
  <si>
    <t>Totale Età Media</t>
  </si>
  <si>
    <t>Indici di assenza</t>
  </si>
  <si>
    <t>Malattia + Ferie + Altro</t>
  </si>
  <si>
    <t>Malattia + Altro</t>
  </si>
  <si>
    <t>Indici per la spesa del Personale</t>
  </si>
  <si>
    <t xml:space="preserve">Spesa complessiva per il personale </t>
  </si>
  <si>
    <t>Spesa per la formazione (stanziato)</t>
  </si>
  <si>
    <t>Spesa per la formazione (impegnato)</t>
  </si>
  <si>
    <t>SPESA PER IL PERSONALE</t>
  </si>
  <si>
    <t>1. Spesa personale su spesa corrente</t>
  </si>
  <si>
    <t>Spese Correnti</t>
  </si>
  <si>
    <t>2. Spesa media del personale</t>
  </si>
  <si>
    <t>Totale personale in servizio</t>
  </si>
  <si>
    <t>3. Spesa personale pro-capite</t>
  </si>
  <si>
    <t>4. Rapporto dipendenti su popolazione</t>
  </si>
  <si>
    <t>5. Rapporto dirigenti su dipendenti</t>
  </si>
  <si>
    <t>Numero dirigenti</t>
  </si>
  <si>
    <t>6. Rapporto P.O. su dipendenti</t>
  </si>
  <si>
    <t>Numero Posizioni Organizzative</t>
  </si>
  <si>
    <t>7. Capacità di spesa su formazione</t>
  </si>
  <si>
    <t>Spesa per formazione impegnata</t>
  </si>
  <si>
    <t>Spesa per formazione stanziata</t>
  </si>
  <si>
    <t>8. Spesa media formazione</t>
  </si>
  <si>
    <t>Spesa per formazione</t>
  </si>
  <si>
    <t>9. Spesa formazione su spesa personale</t>
  </si>
  <si>
    <t>N.</t>
  </si>
  <si>
    <t xml:space="preserve">AREA ORGANIZZATIVA    </t>
  </si>
  <si>
    <t xml:space="preserve">Descrizione PROGRAMMI/PROCESSI </t>
  </si>
  <si>
    <t>MISSIONE</t>
  </si>
  <si>
    <t>NUMERATORE</t>
  </si>
  <si>
    <t>DENOMINATORE</t>
  </si>
  <si>
    <t>SCOSTAMENTO %</t>
  </si>
  <si>
    <t>TUTELA DELLA SALUTE</t>
  </si>
  <si>
    <t>Ulteriori spese in materia sanitaria</t>
  </si>
  <si>
    <t>Sostegno all'occupazione</t>
  </si>
  <si>
    <t>FONDI E ACCANTONAMENTI</t>
  </si>
  <si>
    <t>DEBITO PUBBLICO</t>
  </si>
  <si>
    <t>Quota interessi ammortamento mutui e prestiti obbligazionari</t>
  </si>
  <si>
    <t>Quota capitale ammortamento mutui e prestiti obbligazionari</t>
  </si>
  <si>
    <t>servizi conto terzi</t>
  </si>
  <si>
    <t>TOTALE SPESA</t>
  </si>
  <si>
    <t>Fondo di riserva</t>
  </si>
  <si>
    <t>Fondo crediti di dubbia esigibilità</t>
  </si>
  <si>
    <t>Altri fondi</t>
  </si>
  <si>
    <t>1,2,3</t>
  </si>
  <si>
    <t>Fondo di riserva, FCDE, altri fondi</t>
  </si>
  <si>
    <t>Sistema di protezione civile</t>
  </si>
  <si>
    <t>INDICE COMPLESSITA'</t>
  </si>
  <si>
    <t>%</t>
  </si>
  <si>
    <t>XXX</t>
  </si>
  <si>
    <t>VALORE ATTESO</t>
  </si>
  <si>
    <t>PESO PUNTO</t>
  </si>
  <si>
    <t>RISULTATI</t>
  </si>
  <si>
    <t>produttività erogabile</t>
  </si>
  <si>
    <t>PUNTEGGIO OTTENUTO</t>
  </si>
  <si>
    <t>GRADO DI RAGGIUNGIMENTO TEMPORALE DELL'OBIETTIVO</t>
  </si>
  <si>
    <t>GRADO DI RAGGIUNGIMENTO QUANLITATIVO DELL'OBIETTIVO</t>
  </si>
  <si>
    <t>GRADO DI RAGGIUNGIMENTO  DELL'OBIETTIVO</t>
  </si>
  <si>
    <t>valore premio per obj</t>
  </si>
  <si>
    <t>UNITA' 
OPERATIVE 
COINVOLTE</t>
  </si>
  <si>
    <t>INDICE DI COMPLESSITA'</t>
  </si>
  <si>
    <t xml:space="preserve">PESO DELL'OBIETTIVO </t>
  </si>
  <si>
    <t>ECONOMICITA'</t>
  </si>
  <si>
    <t>IMPATTO INTERNO  
     O ESTERNO</t>
  </si>
  <si>
    <t>COMPLESSITA'</t>
  </si>
  <si>
    <t>IMPORTANZA</t>
  </si>
  <si>
    <t>DIPENDENTI COINVOLTI</t>
  </si>
  <si>
    <t>DIRIGENTE</t>
  </si>
  <si>
    <t>Raggiungimento Temporale</t>
  </si>
  <si>
    <t>Raggiungimento Qualitativo</t>
  </si>
  <si>
    <t>Raggiungimento Obiettivi</t>
  </si>
  <si>
    <t>Valore Punto</t>
  </si>
  <si>
    <t>Budget</t>
  </si>
  <si>
    <t xml:space="preserve">RESPONSABILE </t>
  </si>
  <si>
    <t>MISSIONE E PROGRAMMA</t>
  </si>
  <si>
    <t>DESCRIZIONE OBIETTIVO GESTIONALE</t>
  </si>
  <si>
    <t>RISULTATO ATTESO E TEMPI DI REALIZZAZIONE</t>
  </si>
  <si>
    <t>SEGRETARIO E TUTTE LE PO</t>
  </si>
  <si>
    <t>1.01</t>
  </si>
  <si>
    <t xml:space="preserve"> Promozione della legalità attraverso azioni e politiche di contrasto alla corruzione sul territorio</t>
  </si>
  <si>
    <t>TITOLO OBIETTIVO OPERATIVO DA DUP</t>
  </si>
  <si>
    <t>Attuazione del Piano Triennale di Prevenzione della Corruzione</t>
  </si>
  <si>
    <t xml:space="preserve">1)  Approvazione in Giunta del PTPC relativo all'anno corrente: entro il 31/1/2016;
2)Report di monitoraggio sull'attuazione delle misure previste dal PTPC anno corrente da parte dell' RPC : entro il 30/9/2016;
3) Report di monitoraggio dei tempi dei procedimenti (a cura di ciascun Reponsabie di Servizio): luglio e dicembre
4) Redazione relazione sullo stato di attuazione delle misure previste dal PTPC anno corrente da parte del RPC: entro il 15/12/2016
</t>
  </si>
  <si>
    <t xml:space="preserve"> (DIA, SCIA, CIL, permessi di costruire)</t>
  </si>
  <si>
    <t>Risorse umane</t>
  </si>
  <si>
    <t>SOCCORSO CIVILE</t>
  </si>
  <si>
    <t>Interventi a seguito di calamità naturali</t>
  </si>
  <si>
    <t>N. OBIETTIVO GESTIONALE</t>
  </si>
  <si>
    <t>Campi a cura del responsabile</t>
  </si>
  <si>
    <t>Campi a cura dell'OIV</t>
  </si>
  <si>
    <t xml:space="preserve">n. abitanti 2016: </t>
  </si>
  <si>
    <t xml:space="preserve">n. abitanti 2017: </t>
  </si>
  <si>
    <t xml:space="preserve">n. abitanti 2018: </t>
  </si>
  <si>
    <t>SERVIZIO FINANZIARIO-REVELLINO ROBERTO</t>
  </si>
  <si>
    <t>Estratto conto contributivo INPS e pratiche dipendenti</t>
  </si>
  <si>
    <t>Verifica e sistemazione posizioni assicurative dipendenti su richiesta INPS e pratiche varie (PA04 - pratiche per personale in uscita)</t>
  </si>
  <si>
    <t>ROVETO A.</t>
  </si>
  <si>
    <t>Piattaforma certificazione crediti e fatturazione elettronica</t>
  </si>
  <si>
    <t xml:space="preserve">Utilizzo e aggiornamento dati su piattaforma certificazione crediti e gestione fatture elettroniche pervenute all'ente </t>
  </si>
  <si>
    <t>ROMAGNOLI S.</t>
  </si>
  <si>
    <t>1.03</t>
  </si>
  <si>
    <t>2.4</t>
  </si>
  <si>
    <t>3.4</t>
  </si>
  <si>
    <t>4.4</t>
  </si>
  <si>
    <t>1.04</t>
  </si>
  <si>
    <t>1.4</t>
  </si>
  <si>
    <t>Attuazione Decreto Interministeriale 24.02.2016</t>
  </si>
  <si>
    <t xml:space="preserve">Inserimento sul portale di tutti i riversamenti, rimborsi e regolazioni contabili a valere su versamenti IMU  e maggiorazione TARES non correttamente eseguiti, in modo da riassegnare a Enti diversi quanto erroneamente percepito e rimborsare somme versate in eccedenza dai contribuenti entro i termini previsti dalla normativa di legge </t>
  </si>
  <si>
    <t>ROBERTO A.</t>
  </si>
  <si>
    <t>Armonizzazione contabile  D.L. 118</t>
  </si>
  <si>
    <t xml:space="preserve">Applicazione nuova contabilità in vigore dal 01.01.2016 D. Lgs 118 </t>
  </si>
  <si>
    <t xml:space="preserve">1) Aggiornamento e formazione  nel corso del 2016; 2) Verifica codifiche capitoli entrata e spesa per nuova contabilità; 3) Redazione Bilancio ai sensi D.Lgs. 118 ; 4) Redazione D.U.P; </t>
  </si>
  <si>
    <t>REVELLINO R.</t>
  </si>
  <si>
    <t>Finanziaria</t>
  </si>
  <si>
    <t>Tecnica</t>
  </si>
  <si>
    <t>Polizia</t>
  </si>
  <si>
    <t>Amministrativa-Servizi Generali</t>
  </si>
  <si>
    <t>Non presente</t>
  </si>
  <si>
    <t>TURISMO</t>
  </si>
  <si>
    <t>Sviluppo e valorizzazione del turismo</t>
  </si>
  <si>
    <t>Interventi per le famiglie</t>
  </si>
  <si>
    <t>Dipendenti (DI CUI 1 CESSATO AL 30.06.2016)</t>
  </si>
  <si>
    <t>7 - Anticipazioni da Istituto Tesoriere</t>
  </si>
  <si>
    <t>Popolazione residente al 31/12/2015</t>
  </si>
  <si>
    <t>Spesa media per abitante</t>
  </si>
  <si>
    <t xml:space="preserve">Sviluppo e valorizzazione del </t>
  </si>
  <si>
    <t>turismo</t>
  </si>
  <si>
    <t>Spesa per</t>
  </si>
  <si>
    <t>abitante</t>
  </si>
  <si>
    <t>SEGRETARIO COMUNALE- AREA SEGRETERIA</t>
  </si>
  <si>
    <t>GESTIONE SERVIZI SCOLASTICI</t>
  </si>
  <si>
    <t>CARMINATI LUCIA CESAN DANIELA PERRO LUCA</t>
  </si>
  <si>
    <t xml:space="preserve">Iscrizione di tutti gli utenti ai servizi scolastici (mensa, trasporto, pre scuola, dopo scuola) degli alunni della scuola dell'infanzia, primaria e secondaria di primo grado, controllo e emissione dei ruoli mensili, controllo pagamenti ed emisisione solleciti. Gestione delle cedole librarie per gli alunni della scuola primaria degli alunni frequentanti l?IC Caffaro di Bricherasio e le scuole dei comuni limitrofi </t>
  </si>
  <si>
    <t>GESTIONE CONSERVAZIONE PROTOCOLLO INFORMATICO E SENSIBILIZZAZIONE FORMAZIONE PERSONALE UFFICI COMUNALI</t>
  </si>
  <si>
    <t>MODIFICA DELLE PROCEDURE DI GESTIONE DELLA CONSERVAZIONE INFORMATICA DEGLI ATTI A MMINSITRATIVI E DEL PROTOCOLLO INFORMATICO AI SENSI DELLA NUOVA NORMATIVA E IN ATTESA DELLA COMPLETA DEFINITIZIONE DELLA PROCEDURA PER IL DIASTER RECOVERY</t>
  </si>
  <si>
    <t>CESAN DANIELA  CARMINATI LUCIA  PEROO LUCA</t>
  </si>
  <si>
    <t>SEGRETARIO COMUNALE- AREA DEMOGRAFICA</t>
  </si>
  <si>
    <t>GESTIONE DI TUTTI I SERVIZI DEMOGRAFICI, ELETTORALI, STATISTICI</t>
  </si>
  <si>
    <t>ALLOA LIDA    RIVOIR MAURO (AGENTE DI POLIZIA MUNICIPALE DISTACCATO ALL'ANAGRAFE 3 ORE AL GIORNO)</t>
  </si>
  <si>
    <t>SERVIZIO AREA VIGILANZA</t>
  </si>
  <si>
    <t>Assegnazione di posteggi su aree pubbliche</t>
  </si>
  <si>
    <t>Assegnazione di posteggi su aree pubbliche in relazione all'intesa della conferenza unificata del 5/07/2012 in materia di procedure di selezione</t>
  </si>
  <si>
    <t>1) Revoca concessioni resesi libere prima del 25/11/2015;                                      2) Riordino area mercatale destinata ai produttori;                                                3) tra il 1° ottobre e 31/12/16, pubblicazione bando;                               4) tra il ° Novembre ed il 31/01/17, presentazione domande;                         5) tra il 1° gennaio 17 ed il 31/03/17, svolgimento istruttoria;                           6) tra il15/03/17 ed il15/04/17, ricevimento istanze;                                7) tra il 1° aprile ed il 30/04/17, esame istanze e graduatoria finale;                   8) tra il 15/04 e il 7/05/17, rilascio concessioni.   Quanto sopra, salvo modifiche e/o integrazioni da parte della Regione Piemonte</t>
  </si>
  <si>
    <t>MARZOTTO MARCO         CAFFARATTI GIULIA</t>
  </si>
  <si>
    <t>GESTIRE E MANTENERE UN ELEVATO LIVELLO DI EFFICIENZA E PUNTUALITA' NEI SERVIZI DELL'AREA</t>
  </si>
  <si>
    <t>MARZOTTO MARCO         CAFFARATTI GIULIA           RIVOIR MAURO</t>
  </si>
  <si>
    <t>GESTIONE DEI SERVIZI</t>
  </si>
  <si>
    <t>FALCO Geom. Vilma</t>
  </si>
  <si>
    <t>Riorganizzazione attività Ufficio Tecnico</t>
  </si>
  <si>
    <t>Riorganizzazione attività dell'Ufficio a seguito riduzione di personale</t>
  </si>
  <si>
    <t xml:space="preserve">Monitoraggio raccolta rifiuti abbandonati </t>
  </si>
  <si>
    <t>Monitoraggio raccolta rifiuti abbandonati su territorio e verifica iniziative per migliorare il sistema di raccolta</t>
  </si>
  <si>
    <t>Bertolino M. - Negro D.  - Camusso M.R.</t>
  </si>
  <si>
    <t>Trombotto F. - Guglielmone V.  - Camusso M.R.</t>
  </si>
  <si>
    <t>NONOSTANTE LA RIDUZIONE TEMPORANEA DI UN DIPENDENTE, DISTACCATO ALL'UFFICIO ANAGRAFE PER CARENZA DI PERSONALE, MANTENERE UN LIVELLO DI EFFICIENZA E DI PUNTUALITA' DI TUTTI I SERVIZI COMPRESI L'ENTRATA E L'USCITA DELLA SCUOLA PRIMARIA E DI APERTURA DELL'UFFICIO AL PUBBLICO COMPRESO IL SABATO MATTINA</t>
  </si>
  <si>
    <t>report mensile sul monitoraggio da Luglio a Dicembre</t>
  </si>
  <si>
    <t>Nuove proposte d riorganizzazione da presentare entro il 31/12/2016 e da attuare dal 2017</t>
  </si>
  <si>
    <t>SENSIBILIZZAZIONE DI TUTTI I DIPENDENTI COMUNALI ALL'ARCHIVIAZIONE INFORMATICA DI TUTTI GLI ATTI ED EMAIL ED ALLA CONSEGUENTE ARCHIVIAZIONE GIORNALIERA E BACKUP PRESSO DITTA ACCREDITATA AGID  E PREDISPOSIZIONE REPORT DI AVVENUTA SENSIBILIZZAZIONE</t>
  </si>
  <si>
    <t>RIDUZIONE DELLA MOROSITA' IN MISURA PERCENTUALE DEL 10% RISPETTO ALL'ANNO 2015</t>
  </si>
  <si>
    <t>GESTIRE E MANTENERE UN ELEVATO LIVELLO DI EFFICIENZA E PUNTUALITA' IN SITUAZIONE DI CARENZA DI PERSONALE</t>
  </si>
  <si>
    <t>NONOSTANTE LA PRESENZA DI UN UNICO DIPEDENTE MANTENERE UN LIVELLO DI EFFICIENZA E DI PUNTUALITA' DI TUTTI I SERVIZI DEMOGRAFICI E ELETTORALI . PREDISPOSIZONE REPORT CON INDICAZIONE 1) NUMERO DI RECLAMI 2) DISSERVIZI 3) TEMPI DEI PROCEDIMENTI</t>
  </si>
  <si>
    <t xml:space="preserve">1) Verifica e reperimento dati da fascicolo personale, colloquio con dipendenti e da dati contabili ; comunicazioni al dipendente su pin INPS (entro 60 gg);                                      2) Aggiornamento posizioni su procedura Passweb e comunicazione all'inps soggetti elaborati; redazione PA04 su richiesta Enti, patronati e personale cessato con contestuale aggiornamento posizione Passweb (entro 90 gg)   3) Al 31/12/2016 aggiornamento e verifica di tutti i 19 dipendenti e 2 cessati  </t>
  </si>
  <si>
    <t xml:space="preserve">1) Gestione e monitoraggio tempi di registrazione  fatture elettroniche pervenute all'ente -almeno entro 10 gg dal ricevimento per la verifica correttezza e imputazione al bilancio con contestuale invio fatture all'ufficio di pertinenza per la liquidazione 2) Aggiornamento dei dati sulla piattaforma certificazione crediti con cadenza mensile entro il 15 del mese successivo 3) Pubblicazione trimestrale dati indice medio tempi di pagamento (entro il mese successivo alla chiusura del trimestre) e annuale (entro il mese di gennaio dell'anno successivo)   </t>
  </si>
  <si>
    <t>Gestione sul portale Federalismo Fiscale  di riversamenti, rimborsi e regolazioni contabili su versamento IMU e maggiorazione Tares non correttamente eseguiti</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</si>
</sst>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quot;€&quot;\ #,##0.00;\-&quot;€&quot;\ #,##0.00"/>
    <numFmt numFmtId="41" formatCode="_-* #,##0_-;\-* #,##0_-;_-* &quot;-&quot;_-;_-@_-"/>
    <numFmt numFmtId="44" formatCode="_-&quot;€&quot;\ * #,##0.00_-;\-&quot;€&quot;\ * #,##0.00_-;_-&quot;€&quot;\ * &quot;-&quot;??_-;_-@_-"/>
    <numFmt numFmtId="43" formatCode="_-* #,##0.00_-;\-* #,##0.00_-;_-* &quot;-&quot;??_-;_-@_-"/>
    <numFmt numFmtId="164" formatCode="_-[$€-2]\ * #,##0.00_-;\-[$€-2]\ * #,##0.00_-;_-[$€-2]\ * &quot;-&quot;??_-"/>
    <numFmt numFmtId="165" formatCode="_(&quot;L.&quot;* #,##0.00_);_(&quot;L.&quot;* \(#,##0.00\);_(&quot;L.&quot;* &quot;-&quot;??_);_(@_)"/>
    <numFmt numFmtId="166" formatCode="&quot;€&quot;\ #,##0.00"/>
    <numFmt numFmtId="167" formatCode="_-[$€]\ * #,##0.00_-;\-[$€]\ * #,##0.00_-;_-[$€]\ * &quot;-&quot;??_-;_-@_-"/>
  </numFmts>
  <fonts count="44" x14ac:knownFonts="1">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name val="Tahoma"/>
      <family val="2"/>
    </font>
    <font>
      <b/>
      <sz val="10"/>
      <name val="Tahoma"/>
      <family val="2"/>
    </font>
    <font>
      <b/>
      <sz val="10"/>
      <color indexed="10"/>
      <name val="Tahoma"/>
      <family val="2"/>
    </font>
    <font>
      <sz val="8"/>
      <name val="Tahoma"/>
      <family val="2"/>
    </font>
    <font>
      <sz val="9"/>
      <name val="Tahoma"/>
      <family val="2"/>
    </font>
    <font>
      <b/>
      <sz val="9"/>
      <name val="Tahoma"/>
      <family val="2"/>
    </font>
    <font>
      <sz val="8"/>
      <color indexed="10"/>
      <name val="Tahoma"/>
      <family val="2"/>
    </font>
    <font>
      <sz val="10"/>
      <color indexed="10"/>
      <name val="Tahoma"/>
      <family val="2"/>
    </font>
    <font>
      <b/>
      <sz val="8"/>
      <name val="Tahoma"/>
      <family val="2"/>
    </font>
    <font>
      <sz val="11"/>
      <name val="Tahoma"/>
      <family val="2"/>
    </font>
    <font>
      <b/>
      <sz val="11"/>
      <name val="Tahoma"/>
      <family val="2"/>
    </font>
    <font>
      <u/>
      <sz val="10"/>
      <name val="Tahoma"/>
      <family val="2"/>
    </font>
    <font>
      <sz val="9"/>
      <color indexed="10"/>
      <name val="Tahoma"/>
      <family val="2"/>
    </font>
    <font>
      <b/>
      <sz val="10"/>
      <name val="Arial"/>
      <family val="2"/>
    </font>
    <font>
      <b/>
      <i/>
      <sz val="12"/>
      <color indexed="8"/>
      <name val="Calibri"/>
      <family val="2"/>
    </font>
    <font>
      <sz val="8"/>
      <name val="Calibri"/>
      <family val="2"/>
    </font>
    <font>
      <sz val="9"/>
      <color indexed="81"/>
      <name val="Tahoma"/>
      <family val="2"/>
    </font>
    <font>
      <b/>
      <sz val="9"/>
      <color indexed="81"/>
      <name val="Tahoma"/>
      <family val="2"/>
    </font>
    <font>
      <sz val="11"/>
      <color theme="1"/>
      <name val="Calibri"/>
      <family val="2"/>
      <scheme val="minor"/>
    </font>
    <font>
      <sz val="8"/>
      <name val="Arial"/>
      <family val="2"/>
    </font>
    <font>
      <sz val="10"/>
      <color indexed="13"/>
      <name val="Tahoma"/>
      <family val="2"/>
    </font>
    <font>
      <sz val="8"/>
      <color indexed="13"/>
      <name val="Tahoma"/>
      <family val="2"/>
    </font>
    <font>
      <b/>
      <vertAlign val="subscript"/>
      <sz val="10"/>
      <name val="Tahoma"/>
      <family val="2"/>
    </font>
    <font>
      <b/>
      <sz val="9"/>
      <name val="Arial"/>
      <family val="2"/>
    </font>
    <font>
      <b/>
      <sz val="10"/>
      <color indexed="12"/>
      <name val="Tahoma"/>
      <family val="2"/>
    </font>
    <font>
      <b/>
      <sz val="14"/>
      <name val="Tahoma"/>
      <family val="2"/>
    </font>
    <font>
      <b/>
      <sz val="14"/>
      <name val="Arial"/>
      <family val="2"/>
    </font>
    <font>
      <sz val="11"/>
      <name val="Arial"/>
      <family val="2"/>
    </font>
    <font>
      <sz val="10"/>
      <color indexed="81"/>
      <name val="Arial"/>
      <family val="2"/>
    </font>
    <font>
      <sz val="10"/>
      <color indexed="10"/>
      <name val="Arial"/>
      <family val="2"/>
    </font>
    <font>
      <sz val="8"/>
      <color indexed="81"/>
      <name val="Tahoma"/>
      <family val="2"/>
    </font>
    <font>
      <sz val="12"/>
      <name val="Tahoma"/>
      <family val="2"/>
    </font>
    <font>
      <b/>
      <sz val="12"/>
      <name val="Tahoma"/>
      <family val="2"/>
    </font>
    <font>
      <b/>
      <i/>
      <sz val="8"/>
      <color theme="1"/>
      <name val="Calibri"/>
      <family val="2"/>
      <scheme val="minor"/>
    </font>
    <font>
      <sz val="8"/>
      <color theme="1"/>
      <name val="Calibri"/>
      <family val="2"/>
      <scheme val="minor"/>
    </font>
    <font>
      <sz val="11"/>
      <color rgb="FF000000"/>
      <name val="Calibri"/>
      <family val="2"/>
      <scheme val="minor"/>
    </font>
    <font>
      <b/>
      <sz val="14"/>
      <color theme="1"/>
      <name val="Calibri"/>
      <family val="2"/>
      <scheme val="minor"/>
    </font>
    <font>
      <sz val="12"/>
      <color indexed="13"/>
      <name val="Tahoma"/>
      <family val="2"/>
    </font>
    <font>
      <sz val="12"/>
      <name val="Arial"/>
      <family val="2"/>
    </font>
  </fonts>
  <fills count="1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41"/>
        <bgColor indexed="64"/>
      </patternFill>
    </fill>
    <fill>
      <patternFill patternType="solid">
        <fgColor indexed="47"/>
        <bgColor indexed="64"/>
      </patternFill>
    </fill>
    <fill>
      <patternFill patternType="solid">
        <fgColor indexed="52"/>
        <bgColor indexed="64"/>
      </patternFill>
    </fill>
    <fill>
      <patternFill patternType="solid">
        <fgColor indexed="51"/>
        <bgColor indexed="64"/>
      </patternFill>
    </fill>
    <fill>
      <patternFill patternType="solid">
        <fgColor rgb="FFFF0000"/>
        <bgColor indexed="64"/>
      </patternFill>
    </fill>
    <fill>
      <patternFill patternType="solid">
        <fgColor rgb="FF92D050"/>
        <bgColor indexed="64"/>
      </patternFill>
    </fill>
    <fill>
      <patternFill patternType="solid">
        <fgColor theme="9"/>
        <bgColor indexed="64"/>
      </patternFill>
    </fill>
    <fill>
      <patternFill patternType="solid">
        <fgColor rgb="FFFFFF00"/>
        <bgColor indexed="64"/>
      </patternFill>
    </fill>
  </fills>
  <borders count="12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medium">
        <color indexed="64"/>
      </left>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medium">
        <color indexed="64"/>
      </bottom>
      <diagonal/>
    </border>
  </borders>
  <cellStyleXfs count="12">
    <xf numFmtId="0" fontId="0" fillId="0" borderId="0"/>
    <xf numFmtId="164" fontId="2" fillId="0" borderId="0" applyFont="0" applyFill="0" applyBorder="0" applyAlignment="0" applyProtection="0"/>
    <xf numFmtId="41" fontId="2" fillId="0" borderId="0" applyFont="0" applyFill="0" applyBorder="0" applyAlignment="0" applyProtection="0"/>
    <xf numFmtId="0" fontId="1" fillId="0" borderId="0"/>
    <xf numFmtId="0" fontId="2" fillId="0" borderId="0"/>
    <xf numFmtId="0" fontId="2" fillId="0" borderId="0"/>
    <xf numFmtId="0" fontId="4" fillId="0" borderId="0"/>
    <xf numFmtId="165" fontId="3" fillId="0" borderId="0" applyFont="0" applyFill="0" applyBorder="0" applyAlignment="0" applyProtection="0"/>
    <xf numFmtId="44" fontId="23" fillId="0" borderId="0" applyFont="0" applyFill="0" applyBorder="0" applyAlignment="0" applyProtection="0"/>
    <xf numFmtId="167" fontId="2" fillId="0" borderId="0" applyFont="0" applyFill="0" applyBorder="0" applyAlignment="0" applyProtection="0"/>
    <xf numFmtId="9" fontId="2" fillId="0" borderId="0" applyFont="0" applyFill="0" applyBorder="0" applyAlignment="0" applyProtection="0"/>
    <xf numFmtId="43" fontId="23" fillId="0" borderId="0" applyFont="0" applyFill="0" applyBorder="0" applyAlignment="0" applyProtection="0"/>
  </cellStyleXfs>
  <cellXfs count="602">
    <xf numFmtId="0" fontId="0" fillId="0" borderId="0" xfId="0"/>
    <xf numFmtId="0" fontId="19" fillId="0" borderId="0" xfId="0" applyFont="1"/>
    <xf numFmtId="0" fontId="0" fillId="0" borderId="0" xfId="0" applyAlignment="1">
      <alignment wrapText="1"/>
    </xf>
    <xf numFmtId="0" fontId="6" fillId="0" borderId="1" xfId="6" applyFont="1" applyBorder="1" applyAlignment="1">
      <alignment horizontal="center"/>
    </xf>
    <xf numFmtId="0" fontId="7" fillId="0" borderId="2" xfId="6" applyFont="1" applyBorder="1" applyAlignment="1">
      <alignment horizontal="center"/>
    </xf>
    <xf numFmtId="0" fontId="5" fillId="0" borderId="0" xfId="6" applyFont="1"/>
    <xf numFmtId="10" fontId="5" fillId="0" borderId="0" xfId="6" applyNumberFormat="1" applyFont="1"/>
    <xf numFmtId="0" fontId="11" fillId="0" borderId="0" xfId="6" applyFont="1"/>
    <xf numFmtId="0" fontId="8" fillId="0" borderId="0" xfId="6" applyFont="1"/>
    <xf numFmtId="0" fontId="12" fillId="0" borderId="0" xfId="6" applyFont="1"/>
    <xf numFmtId="0" fontId="6" fillId="2" borderId="3" xfId="6" applyFont="1" applyFill="1" applyBorder="1" applyAlignment="1">
      <alignment vertical="center"/>
    </xf>
    <xf numFmtId="0" fontId="6" fillId="2" borderId="4" xfId="6" applyFont="1" applyFill="1" applyBorder="1" applyAlignment="1">
      <alignment vertical="center"/>
    </xf>
    <xf numFmtId="1" fontId="6" fillId="2" borderId="5" xfId="6" applyNumberFormat="1" applyFont="1" applyFill="1" applyBorder="1" applyAlignment="1" applyProtection="1">
      <alignment vertical="center" wrapText="1"/>
      <protection locked="0"/>
    </xf>
    <xf numFmtId="1" fontId="6" fillId="2" borderId="6" xfId="6" applyNumberFormat="1" applyFont="1" applyFill="1" applyBorder="1" applyAlignment="1" applyProtection="1">
      <alignment vertical="center" wrapText="1"/>
      <protection locked="0"/>
    </xf>
    <xf numFmtId="0" fontId="6" fillId="2" borderId="5" xfId="6" applyFont="1" applyFill="1" applyBorder="1" applyAlignment="1">
      <alignment vertical="center"/>
    </xf>
    <xf numFmtId="0" fontId="5" fillId="0" borderId="0" xfId="6" applyFont="1" applyFill="1"/>
    <xf numFmtId="0" fontId="6" fillId="2" borderId="7" xfId="6" applyFont="1" applyFill="1" applyBorder="1" applyAlignment="1" applyProtection="1">
      <alignment vertical="center" wrapText="1"/>
      <protection locked="0"/>
    </xf>
    <xf numFmtId="0" fontId="6" fillId="2" borderId="1" xfId="6" applyFont="1" applyFill="1" applyBorder="1" applyAlignment="1" applyProtection="1">
      <alignment vertical="center" wrapText="1"/>
      <protection locked="0"/>
    </xf>
    <xf numFmtId="0" fontId="5" fillId="0" borderId="8" xfId="6" applyFont="1" applyFill="1" applyBorder="1" applyAlignment="1"/>
    <xf numFmtId="0" fontId="5" fillId="0" borderId="9" xfId="6" applyFont="1" applyFill="1" applyBorder="1" applyAlignment="1"/>
    <xf numFmtId="0" fontId="5" fillId="0" borderId="10" xfId="6" applyFont="1" applyFill="1" applyBorder="1" applyAlignment="1"/>
    <xf numFmtId="0" fontId="5" fillId="0" borderId="11" xfId="6" applyFont="1" applyBorder="1"/>
    <xf numFmtId="0" fontId="5" fillId="0" borderId="12" xfId="6" applyFont="1" applyBorder="1"/>
    <xf numFmtId="0" fontId="5" fillId="0" borderId="0" xfId="6" applyFont="1" applyAlignment="1">
      <alignment horizontal="left"/>
    </xf>
    <xf numFmtId="0" fontId="6" fillId="0" borderId="13" xfId="6" applyFont="1" applyBorder="1" applyAlignment="1">
      <alignment horizontal="center"/>
    </xf>
    <xf numFmtId="0" fontId="7" fillId="0" borderId="14" xfId="6" applyFont="1" applyBorder="1" applyAlignment="1">
      <alignment horizontal="center"/>
    </xf>
    <xf numFmtId="0" fontId="5" fillId="0" borderId="0" xfId="6" applyFont="1" applyFill="1" applyBorder="1" applyAlignment="1"/>
    <xf numFmtId="0" fontId="13" fillId="3" borderId="15" xfId="6" applyFont="1" applyFill="1" applyBorder="1" applyAlignment="1" applyProtection="1">
      <alignment horizontal="center" vertical="center"/>
      <protection hidden="1"/>
    </xf>
    <xf numFmtId="0" fontId="8" fillId="3" borderId="16" xfId="6" applyFont="1" applyFill="1" applyBorder="1" applyAlignment="1" applyProtection="1">
      <alignment horizontal="center" vertical="center"/>
      <protection hidden="1"/>
    </xf>
    <xf numFmtId="166" fontId="8" fillId="3" borderId="15" xfId="6" applyNumberFormat="1" applyFont="1" applyFill="1" applyBorder="1" applyAlignment="1" applyProtection="1">
      <alignment vertical="center"/>
      <protection locked="0"/>
    </xf>
    <xf numFmtId="166" fontId="8" fillId="4" borderId="16" xfId="6" applyNumberFormat="1" applyFont="1" applyFill="1" applyBorder="1" applyProtection="1">
      <protection hidden="1"/>
    </xf>
    <xf numFmtId="166" fontId="8" fillId="3" borderId="16" xfId="6" applyNumberFormat="1" applyFont="1" applyFill="1" applyBorder="1" applyAlignment="1" applyProtection="1">
      <alignment vertical="center"/>
      <protection locked="0"/>
    </xf>
    <xf numFmtId="4" fontId="5" fillId="0" borderId="0" xfId="6" applyNumberFormat="1" applyFont="1"/>
    <xf numFmtId="166" fontId="13" fillId="2" borderId="17" xfId="6" applyNumberFormat="1" applyFont="1" applyFill="1" applyBorder="1" applyAlignment="1" applyProtection="1">
      <alignment vertical="center"/>
    </xf>
    <xf numFmtId="166" fontId="13" fillId="2" borderId="18" xfId="6" applyNumberFormat="1" applyFont="1" applyFill="1" applyBorder="1" applyAlignment="1" applyProtection="1">
      <alignment vertical="center"/>
    </xf>
    <xf numFmtId="0" fontId="6" fillId="0" borderId="19" xfId="6" applyFont="1" applyBorder="1" applyAlignment="1">
      <alignment horizontal="center" vertical="center" wrapText="1"/>
    </xf>
    <xf numFmtId="0" fontId="6" fillId="0" borderId="0" xfId="6" applyFont="1" applyBorder="1" applyAlignment="1">
      <alignment horizontal="center" vertical="center" wrapText="1"/>
    </xf>
    <xf numFmtId="0" fontId="6" fillId="0" borderId="20" xfId="6" applyFont="1" applyBorder="1" applyAlignment="1">
      <alignment horizontal="center" vertical="center" wrapText="1"/>
    </xf>
    <xf numFmtId="0" fontId="4" fillId="0" borderId="0" xfId="6" applyFill="1" applyBorder="1" applyAlignment="1" applyProtection="1">
      <protection hidden="1"/>
    </xf>
    <xf numFmtId="0" fontId="6" fillId="0" borderId="0" xfId="6" applyFont="1"/>
    <xf numFmtId="0" fontId="8" fillId="3" borderId="15" xfId="6" applyFont="1" applyFill="1" applyBorder="1" applyAlignment="1" applyProtection="1">
      <alignment horizontal="center" vertical="center"/>
      <protection hidden="1"/>
    </xf>
    <xf numFmtId="0" fontId="9" fillId="0" borderId="21" xfId="6" applyFont="1" applyFill="1" applyBorder="1" applyAlignment="1" applyProtection="1">
      <alignment horizontal="center" vertical="center"/>
      <protection hidden="1"/>
    </xf>
    <xf numFmtId="166" fontId="13" fillId="2" borderId="15" xfId="6" applyNumberFormat="1" applyFont="1" applyFill="1" applyBorder="1" applyAlignment="1" applyProtection="1">
      <alignment vertical="center"/>
    </xf>
    <xf numFmtId="166" fontId="13" fillId="2" borderId="16" xfId="6" applyNumberFormat="1" applyFont="1" applyFill="1" applyBorder="1" applyAlignment="1" applyProtection="1">
      <alignment vertical="center"/>
    </xf>
    <xf numFmtId="0" fontId="5" fillId="0" borderId="19" xfId="6" applyFont="1" applyBorder="1"/>
    <xf numFmtId="0" fontId="5" fillId="0" borderId="0" xfId="6" applyFont="1" applyBorder="1"/>
    <xf numFmtId="0" fontId="5" fillId="0" borderId="20" xfId="6" applyFont="1" applyBorder="1"/>
    <xf numFmtId="0" fontId="6" fillId="0" borderId="22" xfId="6" applyFont="1" applyBorder="1" applyAlignment="1">
      <alignment horizontal="center"/>
    </xf>
    <xf numFmtId="0" fontId="7" fillId="0" borderId="23" xfId="6" applyFont="1" applyBorder="1" applyAlignment="1">
      <alignment horizontal="center"/>
    </xf>
    <xf numFmtId="3" fontId="5" fillId="0" borderId="0" xfId="6" applyNumberFormat="1" applyFont="1"/>
    <xf numFmtId="0" fontId="18" fillId="0" borderId="24" xfId="6" applyFont="1" applyFill="1" applyBorder="1" applyAlignment="1">
      <alignment horizontal="center" vertical="center" wrapText="1"/>
    </xf>
    <xf numFmtId="0" fontId="4" fillId="0" borderId="0" xfId="6" applyAlignment="1">
      <alignment horizontal="center" vertical="center" wrapText="1"/>
    </xf>
    <xf numFmtId="0" fontId="4" fillId="0" borderId="0" xfId="6"/>
    <xf numFmtId="0" fontId="4" fillId="0" borderId="0" xfId="6" applyFill="1"/>
    <xf numFmtId="0" fontId="0" fillId="0" borderId="0" xfId="0" applyAlignment="1">
      <alignment horizontal="center" vertical="center"/>
    </xf>
    <xf numFmtId="0" fontId="0" fillId="0" borderId="15" xfId="0" applyBorder="1"/>
    <xf numFmtId="0" fontId="0" fillId="0" borderId="15" xfId="0" applyBorder="1" applyAlignment="1">
      <alignment wrapText="1"/>
    </xf>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0" fillId="0" borderId="13" xfId="0" applyBorder="1"/>
    <xf numFmtId="0" fontId="0" fillId="0" borderId="13" xfId="0" applyBorder="1" applyAlignment="1">
      <alignment horizontal="center" vertical="center"/>
    </xf>
    <xf numFmtId="0" fontId="0" fillId="0" borderId="17" xfId="0" applyBorder="1" applyAlignment="1">
      <alignment wrapText="1"/>
    </xf>
    <xf numFmtId="0" fontId="0" fillId="0" borderId="26" xfId="0" applyBorder="1"/>
    <xf numFmtId="0" fontId="0" fillId="0" borderId="27" xfId="0" applyBorder="1" applyAlignment="1">
      <alignment horizontal="center" vertical="center"/>
    </xf>
    <xf numFmtId="0" fontId="0" fillId="0" borderId="27" xfId="0" applyBorder="1" applyAlignment="1">
      <alignment wrapText="1"/>
    </xf>
    <xf numFmtId="0" fontId="0" fillId="0" borderId="0" xfId="0" applyAlignment="1">
      <alignment horizontal="right"/>
    </xf>
    <xf numFmtId="0" fontId="0" fillId="0" borderId="39" xfId="0" applyBorder="1" applyAlignment="1">
      <alignment wrapText="1"/>
    </xf>
    <xf numFmtId="0" fontId="0" fillId="0" borderId="13" xfId="0" applyBorder="1" applyAlignment="1">
      <alignment wrapText="1"/>
    </xf>
    <xf numFmtId="43" fontId="0" fillId="0" borderId="0" xfId="0" applyNumberFormat="1"/>
    <xf numFmtId="0" fontId="2" fillId="0" borderId="24" xfId="6" applyFont="1" applyFill="1" applyBorder="1"/>
    <xf numFmtId="0" fontId="2" fillId="0" borderId="0" xfId="6" applyFont="1" applyFill="1"/>
    <xf numFmtId="0" fontId="0" fillId="0" borderId="27" xfId="0" applyBorder="1" applyAlignment="1">
      <alignment horizontal="center" wrapText="1"/>
    </xf>
    <xf numFmtId="0" fontId="0" fillId="0" borderId="26" xfId="0" applyBorder="1" applyAlignment="1">
      <alignment horizontal="center" vertical="center"/>
    </xf>
    <xf numFmtId="0" fontId="0" fillId="0" borderId="27" xfId="0" applyBorder="1" applyAlignment="1">
      <alignment horizontal="center" vertical="center" wrapText="1"/>
    </xf>
    <xf numFmtId="0" fontId="0" fillId="0" borderId="26" xfId="0" applyBorder="1" applyAlignment="1">
      <alignment vertical="center"/>
    </xf>
    <xf numFmtId="9" fontId="5" fillId="0" borderId="0" xfId="6" applyNumberFormat="1" applyFont="1"/>
    <xf numFmtId="0" fontId="2" fillId="0" borderId="0" xfId="4" applyFont="1" applyProtection="1">
      <protection locked="0"/>
    </xf>
    <xf numFmtId="2" fontId="2" fillId="0" borderId="0" xfId="4" applyNumberFormat="1" applyFont="1" applyProtection="1">
      <protection locked="0"/>
    </xf>
    <xf numFmtId="0" fontId="2" fillId="0" borderId="0" xfId="4" applyFont="1" applyFill="1" applyProtection="1">
      <protection locked="0"/>
    </xf>
    <xf numFmtId="0" fontId="2" fillId="3" borderId="0" xfId="4" applyFont="1" applyFill="1" applyProtection="1">
      <protection locked="0"/>
    </xf>
    <xf numFmtId="0" fontId="24" fillId="0" borderId="0" xfId="4" applyFont="1" applyFill="1" applyBorder="1" applyProtection="1">
      <protection locked="0"/>
    </xf>
    <xf numFmtId="0" fontId="2" fillId="0" borderId="0" xfId="4" applyFont="1" applyFill="1" applyBorder="1" applyAlignment="1" applyProtection="1">
      <alignment horizontal="center" vertical="center"/>
    </xf>
    <xf numFmtId="10" fontId="2" fillId="9" borderId="0" xfId="4" applyNumberFormat="1" applyFont="1" applyFill="1" applyProtection="1">
      <protection locked="0"/>
    </xf>
    <xf numFmtId="0" fontId="2" fillId="10" borderId="15" xfId="4" applyFont="1" applyFill="1" applyBorder="1" applyAlignment="1" applyProtection="1">
      <alignment horizontal="center"/>
      <protection locked="0"/>
    </xf>
    <xf numFmtId="2" fontId="2" fillId="3" borderId="15" xfId="4" applyNumberFormat="1" applyFont="1" applyFill="1" applyBorder="1" applyProtection="1">
      <protection locked="0"/>
    </xf>
    <xf numFmtId="0" fontId="2" fillId="3" borderId="15" xfId="4" applyFont="1" applyFill="1" applyBorder="1" applyProtection="1">
      <protection locked="0"/>
    </xf>
    <xf numFmtId="9" fontId="2" fillId="0" borderId="0" xfId="4" applyNumberFormat="1" applyFont="1" applyFill="1" applyBorder="1" applyAlignment="1" applyProtection="1">
      <alignment horizontal="center" vertical="center"/>
      <protection locked="0"/>
    </xf>
    <xf numFmtId="44" fontId="6" fillId="0" borderId="0" xfId="9" applyNumberFormat="1" applyFont="1" applyFill="1" applyBorder="1" applyAlignment="1" applyProtection="1">
      <alignment horizontal="center" vertical="center" wrapText="1"/>
    </xf>
    <xf numFmtId="44" fontId="2" fillId="3" borderId="20" xfId="4" applyNumberFormat="1" applyFont="1" applyFill="1" applyBorder="1" applyProtection="1">
      <protection locked="0"/>
    </xf>
    <xf numFmtId="0" fontId="2" fillId="0" borderId="0" xfId="4" applyFont="1" applyFill="1" applyBorder="1" applyAlignment="1" applyProtection="1">
      <alignment horizontal="center" vertical="center"/>
      <protection locked="0"/>
    </xf>
    <xf numFmtId="0" fontId="5" fillId="3" borderId="0" xfId="4" applyFont="1" applyFill="1" applyBorder="1" applyAlignment="1" applyProtection="1">
      <alignment horizontal="center" vertical="center" wrapText="1"/>
    </xf>
    <xf numFmtId="0" fontId="6" fillId="8" borderId="15" xfId="4" applyFont="1" applyFill="1" applyBorder="1" applyAlignment="1" applyProtection="1">
      <alignment horizontal="center" vertical="center" wrapText="1"/>
    </xf>
    <xf numFmtId="0" fontId="6" fillId="0" borderId="15" xfId="4" applyFont="1" applyFill="1" applyBorder="1" applyAlignment="1" applyProtection="1">
      <alignment horizontal="center" vertical="center" wrapText="1"/>
      <protection locked="0"/>
    </xf>
    <xf numFmtId="10" fontId="6" fillId="0" borderId="15" xfId="4" applyNumberFormat="1" applyFont="1" applyFill="1" applyBorder="1" applyAlignment="1" applyProtection="1">
      <alignment horizontal="center" vertical="center" wrapText="1"/>
    </xf>
    <xf numFmtId="0" fontId="6" fillId="0" borderId="15" xfId="4" applyFont="1" applyFill="1" applyBorder="1" applyAlignment="1" applyProtection="1">
      <alignment horizontal="center" vertical="center" wrapText="1"/>
    </xf>
    <xf numFmtId="0" fontId="8" fillId="2" borderId="21" xfId="4" applyFont="1" applyFill="1" applyBorder="1" applyAlignment="1" applyProtection="1">
      <alignment horizontal="left" vertical="center" wrapText="1"/>
      <protection locked="0"/>
    </xf>
    <xf numFmtId="0" fontId="6" fillId="3" borderId="15" xfId="4" applyFont="1" applyFill="1" applyBorder="1" applyAlignment="1" applyProtection="1">
      <alignment horizontal="center" vertical="center" wrapText="1"/>
    </xf>
    <xf numFmtId="167" fontId="24" fillId="0" borderId="0" xfId="4" applyNumberFormat="1" applyFont="1" applyFill="1" applyBorder="1" applyAlignment="1" applyProtection="1">
      <alignment horizontal="center"/>
      <protection locked="0"/>
    </xf>
    <xf numFmtId="167" fontId="24" fillId="3" borderId="16" xfId="4" applyNumberFormat="1" applyFont="1" applyFill="1" applyBorder="1" applyAlignment="1" applyProtection="1">
      <alignment horizontal="center"/>
      <protection locked="0"/>
    </xf>
    <xf numFmtId="0" fontId="2" fillId="5" borderId="15" xfId="4" applyFont="1" applyFill="1" applyBorder="1" applyAlignment="1" applyProtection="1">
      <alignment horizontal="center"/>
      <protection locked="0"/>
    </xf>
    <xf numFmtId="0" fontId="2" fillId="3" borderId="15" xfId="4" applyFont="1" applyFill="1" applyBorder="1" applyAlignment="1" applyProtection="1">
      <alignment horizontal="center"/>
      <protection locked="0"/>
    </xf>
    <xf numFmtId="167" fontId="24" fillId="5" borderId="15" xfId="4" applyNumberFormat="1" applyFont="1" applyFill="1" applyBorder="1" applyAlignment="1" applyProtection="1">
      <alignment horizontal="center"/>
      <protection locked="0"/>
    </xf>
    <xf numFmtId="0" fontId="8" fillId="3" borderId="15" xfId="4" applyFont="1" applyFill="1" applyBorder="1" applyAlignment="1" applyProtection="1">
      <alignment horizontal="center"/>
      <protection locked="0"/>
    </xf>
    <xf numFmtId="2" fontId="5" fillId="5" borderId="15" xfId="4" applyNumberFormat="1" applyFont="1" applyFill="1" applyBorder="1" applyAlignment="1" applyProtection="1">
      <alignment horizontal="center"/>
      <protection locked="0"/>
    </xf>
    <xf numFmtId="0" fontId="25" fillId="5" borderId="112" xfId="4" applyFont="1" applyFill="1" applyBorder="1" applyAlignment="1" applyProtection="1">
      <protection locked="0"/>
    </xf>
    <xf numFmtId="0" fontId="26" fillId="5" borderId="112" xfId="4" applyFont="1" applyFill="1" applyBorder="1" applyProtection="1">
      <protection locked="0"/>
    </xf>
    <xf numFmtId="0" fontId="26" fillId="5" borderId="21" xfId="4" applyFont="1" applyFill="1" applyBorder="1" applyProtection="1">
      <protection locked="0"/>
    </xf>
    <xf numFmtId="0" fontId="27" fillId="0" borderId="0" xfId="4" applyFont="1" applyAlignment="1" applyProtection="1">
      <alignment horizontal="center" wrapText="1"/>
      <protection locked="0"/>
    </xf>
    <xf numFmtId="0" fontId="28" fillId="0" borderId="0" xfId="4" applyFont="1" applyFill="1" applyBorder="1" applyAlignment="1" applyProtection="1">
      <alignment horizontal="center" vertical="center" wrapText="1"/>
      <protection locked="0"/>
    </xf>
    <xf numFmtId="0" fontId="28" fillId="3" borderId="114" xfId="4" applyFont="1" applyFill="1" applyBorder="1" applyAlignment="1" applyProtection="1">
      <alignment horizontal="center" vertical="center" wrapText="1"/>
      <protection locked="0"/>
    </xf>
    <xf numFmtId="0" fontId="5" fillId="2" borderId="113" xfId="4" applyFont="1" applyFill="1" applyBorder="1" applyAlignment="1" applyProtection="1">
      <alignment horizontal="center" vertical="center" textRotation="90" wrapText="1"/>
      <protection locked="0"/>
    </xf>
    <xf numFmtId="0" fontId="5" fillId="7" borderId="113" xfId="4" applyFont="1" applyFill="1" applyBorder="1" applyAlignment="1" applyProtection="1">
      <alignment horizontal="center" vertical="center" textRotation="90" wrapText="1"/>
      <protection locked="0"/>
    </xf>
    <xf numFmtId="0" fontId="5" fillId="7" borderId="109" xfId="4" applyFont="1" applyFill="1" applyBorder="1" applyAlignment="1" applyProtection="1">
      <alignment horizontal="center" vertical="center" textRotation="90" wrapText="1"/>
      <protection locked="0"/>
    </xf>
    <xf numFmtId="0" fontId="28" fillId="2" borderId="114" xfId="4" applyFont="1" applyFill="1" applyBorder="1" applyAlignment="1" applyProtection="1">
      <alignment horizontal="center" vertical="center" wrapText="1"/>
      <protection locked="0"/>
    </xf>
    <xf numFmtId="0" fontId="10" fillId="3" borderId="113" xfId="4" applyFont="1" applyFill="1" applyBorder="1" applyAlignment="1" applyProtection="1">
      <alignment horizontal="center" vertical="center" wrapText="1"/>
      <protection locked="0"/>
    </xf>
    <xf numFmtId="0" fontId="6" fillId="3" borderId="13" xfId="4" applyFont="1" applyFill="1" applyBorder="1" applyAlignment="1" applyProtection="1">
      <alignment horizontal="center" vertical="center" textRotation="90" wrapText="1"/>
      <protection locked="0"/>
    </xf>
    <xf numFmtId="0" fontId="29" fillId="9" borderId="54" xfId="4" applyFont="1" applyFill="1" applyBorder="1" applyAlignment="1" applyProtection="1">
      <alignment horizontal="center" vertical="center" textRotation="90" wrapText="1"/>
      <protection locked="0"/>
    </xf>
    <xf numFmtId="0" fontId="6" fillId="9" borderId="54" xfId="4" applyFont="1" applyFill="1" applyBorder="1" applyAlignment="1" applyProtection="1">
      <alignment horizontal="center" vertical="center" textRotation="90" wrapText="1"/>
      <protection locked="0"/>
    </xf>
    <xf numFmtId="0" fontId="6" fillId="7" borderId="113" xfId="4" applyFont="1" applyFill="1" applyBorder="1" applyAlignment="1" applyProtection="1">
      <alignment horizontal="center" vertical="center" textRotation="90" wrapText="1"/>
      <protection locked="0"/>
    </xf>
    <xf numFmtId="0" fontId="6" fillId="7" borderId="113" xfId="4" applyFont="1" applyFill="1" applyBorder="1" applyAlignment="1" applyProtection="1">
      <alignment horizontal="center" vertical="center" wrapText="1"/>
      <protection locked="0"/>
    </xf>
    <xf numFmtId="0" fontId="6" fillId="7" borderId="13" xfId="4" applyFont="1" applyFill="1" applyBorder="1" applyAlignment="1" applyProtection="1">
      <alignment horizontal="center" vertical="center" wrapText="1"/>
      <protection locked="0"/>
    </xf>
    <xf numFmtId="0" fontId="6" fillId="7" borderId="115" xfId="4" applyFont="1" applyFill="1" applyBorder="1" applyAlignment="1" applyProtection="1">
      <alignment horizontal="center" vertical="center" textRotation="90" wrapText="1"/>
      <protection locked="0"/>
    </xf>
    <xf numFmtId="49" fontId="31" fillId="3" borderId="117" xfId="4" applyNumberFormat="1" applyFont="1" applyFill="1" applyBorder="1" applyAlignment="1" applyProtection="1">
      <alignment horizontal="center"/>
      <protection locked="0"/>
    </xf>
    <xf numFmtId="49" fontId="30" fillId="3" borderId="117" xfId="4" applyNumberFormat="1" applyFont="1" applyFill="1" applyBorder="1" applyAlignment="1" applyProtection="1">
      <alignment horizontal="left"/>
      <protection locked="0"/>
    </xf>
    <xf numFmtId="49" fontId="8" fillId="3" borderId="117" xfId="4" applyNumberFormat="1" applyFont="1" applyFill="1" applyBorder="1" applyProtection="1">
      <protection locked="0"/>
    </xf>
    <xf numFmtId="49" fontId="8" fillId="3" borderId="118" xfId="4" applyNumberFormat="1" applyFont="1" applyFill="1" applyBorder="1" applyProtection="1">
      <protection locked="0"/>
    </xf>
    <xf numFmtId="0" fontId="5" fillId="0" borderId="0" xfId="4" applyFont="1" applyProtection="1">
      <protection locked="0"/>
    </xf>
    <xf numFmtId="0" fontId="5" fillId="3" borderId="0" xfId="4" applyFont="1" applyFill="1" applyProtection="1">
      <protection locked="0"/>
    </xf>
    <xf numFmtId="2" fontId="30" fillId="0" borderId="0" xfId="4" applyNumberFormat="1" applyFont="1" applyFill="1" applyBorder="1" applyProtection="1">
      <protection locked="0"/>
    </xf>
    <xf numFmtId="0" fontId="5" fillId="0" borderId="0" xfId="4" applyFont="1" applyBorder="1" applyAlignment="1" applyProtection="1">
      <protection locked="0"/>
    </xf>
    <xf numFmtId="0" fontId="8" fillId="0" borderId="0" xfId="4" applyFont="1" applyFill="1" applyBorder="1" applyProtection="1">
      <protection locked="0"/>
    </xf>
    <xf numFmtId="0" fontId="32" fillId="0" borderId="0" xfId="4" applyFont="1" applyProtection="1">
      <protection locked="0"/>
    </xf>
    <xf numFmtId="2" fontId="32" fillId="0" borderId="0" xfId="4" applyNumberFormat="1" applyFont="1" applyProtection="1">
      <protection locked="0"/>
    </xf>
    <xf numFmtId="0" fontId="32" fillId="0" borderId="0" xfId="4" applyFont="1" applyFill="1" applyProtection="1">
      <protection locked="0"/>
    </xf>
    <xf numFmtId="0" fontId="32" fillId="8" borderId="0" xfId="4" applyFont="1" applyFill="1" applyProtection="1">
      <protection locked="0"/>
    </xf>
    <xf numFmtId="0" fontId="14" fillId="0" borderId="0" xfId="4" applyFont="1" applyProtection="1">
      <protection locked="0"/>
    </xf>
    <xf numFmtId="0" fontId="14" fillId="8" borderId="0" xfId="4" applyFont="1" applyFill="1" applyProtection="1">
      <protection locked="0"/>
    </xf>
    <xf numFmtId="10" fontId="15" fillId="8" borderId="119" xfId="10" applyNumberFormat="1" applyFont="1" applyFill="1" applyBorder="1" applyAlignment="1" applyProtection="1">
      <alignment horizontal="center"/>
      <protection locked="0"/>
    </xf>
    <xf numFmtId="0" fontId="15" fillId="8" borderId="0" xfId="4" applyFont="1" applyFill="1" applyBorder="1" applyAlignment="1" applyProtection="1">
      <alignment horizontal="right"/>
      <protection locked="0"/>
    </xf>
    <xf numFmtId="0" fontId="15" fillId="8" borderId="67" xfId="4" applyFont="1" applyFill="1" applyBorder="1" applyAlignment="1" applyProtection="1">
      <alignment horizontal="right"/>
      <protection locked="0"/>
    </xf>
    <xf numFmtId="0" fontId="15" fillId="0" borderId="0" xfId="4" applyFont="1" applyFill="1" applyBorder="1" applyAlignment="1" applyProtection="1">
      <protection locked="0"/>
    </xf>
    <xf numFmtId="0" fontId="14" fillId="0" borderId="0" xfId="4" applyFont="1" applyFill="1" applyBorder="1" applyProtection="1">
      <protection locked="0"/>
    </xf>
    <xf numFmtId="10" fontId="15" fillId="8" borderId="120" xfId="10" applyNumberFormat="1" applyFont="1" applyFill="1" applyBorder="1" applyAlignment="1" applyProtection="1">
      <alignment horizontal="center"/>
      <protection locked="0"/>
    </xf>
    <xf numFmtId="0" fontId="15" fillId="8" borderId="74" xfId="4" applyFont="1" applyFill="1" applyBorder="1" applyAlignment="1" applyProtection="1">
      <alignment horizontal="right"/>
      <protection locked="0"/>
    </xf>
    <xf numFmtId="0" fontId="14" fillId="0" borderId="0" xfId="4" applyFont="1" applyFill="1" applyProtection="1">
      <protection locked="0"/>
    </xf>
    <xf numFmtId="0" fontId="32" fillId="3" borderId="15" xfId="4" applyFont="1" applyFill="1" applyBorder="1" applyProtection="1">
      <protection locked="0"/>
    </xf>
    <xf numFmtId="0" fontId="32" fillId="7" borderId="15" xfId="4" applyFont="1" applyFill="1" applyBorder="1" applyProtection="1">
      <protection locked="0"/>
    </xf>
    <xf numFmtId="0" fontId="15" fillId="7" borderId="25" xfId="4" applyFont="1" applyFill="1" applyBorder="1" applyAlignment="1" applyProtection="1">
      <alignment horizontal="center"/>
      <protection locked="0"/>
    </xf>
    <xf numFmtId="0" fontId="15" fillId="3" borderId="25" xfId="4" applyFont="1" applyFill="1" applyBorder="1" applyAlignment="1" applyProtection="1">
      <alignment horizontal="center"/>
      <protection locked="0"/>
    </xf>
    <xf numFmtId="0" fontId="25" fillId="5" borderId="112" xfId="4" applyFont="1" applyFill="1" applyBorder="1" applyProtection="1">
      <protection locked="0"/>
    </xf>
    <xf numFmtId="0" fontId="5" fillId="5" borderId="112" xfId="4" applyFont="1" applyFill="1" applyBorder="1" applyAlignment="1" applyProtection="1">
      <alignment horizontal="center"/>
      <protection locked="0"/>
    </xf>
    <xf numFmtId="0" fontId="8" fillId="5" borderId="112" xfId="4" applyFont="1" applyFill="1" applyBorder="1" applyAlignment="1" applyProtection="1">
      <alignment horizontal="center"/>
      <protection locked="0"/>
    </xf>
    <xf numFmtId="10" fontId="8" fillId="5" borderId="112" xfId="4" applyNumberFormat="1" applyFont="1" applyFill="1" applyBorder="1" applyAlignment="1" applyProtection="1">
      <alignment horizontal="center"/>
      <protection locked="0"/>
    </xf>
    <xf numFmtId="0" fontId="8" fillId="8" borderId="15" xfId="4" applyFont="1" applyFill="1" applyBorder="1" applyAlignment="1" applyProtection="1">
      <alignment horizontal="left" vertical="center" wrapText="1"/>
      <protection locked="0"/>
    </xf>
    <xf numFmtId="0" fontId="13" fillId="0" borderId="15" xfId="4" applyFont="1" applyFill="1" applyBorder="1" applyAlignment="1" applyProtection="1">
      <alignment horizontal="center" vertical="center" wrapText="1"/>
      <protection locked="0"/>
    </xf>
    <xf numFmtId="0" fontId="9" fillId="0" borderId="15" xfId="4" applyFont="1" applyFill="1" applyBorder="1" applyAlignment="1">
      <alignment vertical="center" wrapText="1"/>
    </xf>
    <xf numFmtId="0" fontId="5" fillId="0" borderId="15" xfId="4" applyFont="1" applyFill="1" applyBorder="1" applyAlignment="1" applyProtection="1">
      <alignment horizontal="left" vertical="center" wrapText="1"/>
      <protection locked="0"/>
    </xf>
    <xf numFmtId="0" fontId="36" fillId="8" borderId="15" xfId="4" applyFont="1" applyFill="1" applyBorder="1" applyAlignment="1" applyProtection="1">
      <alignment horizontal="left" vertical="center" wrapText="1"/>
      <protection locked="0"/>
    </xf>
    <xf numFmtId="0" fontId="37" fillId="0" borderId="15" xfId="4" applyFont="1" applyFill="1" applyBorder="1" applyAlignment="1" applyProtection="1">
      <alignment horizontal="center" vertical="center" wrapText="1"/>
      <protection locked="0"/>
    </xf>
    <xf numFmtId="0" fontId="36" fillId="0" borderId="15" xfId="4" applyFont="1" applyFill="1" applyBorder="1" applyAlignment="1" applyProtection="1">
      <alignment horizontal="left" vertical="center" wrapText="1"/>
      <protection locked="0"/>
    </xf>
    <xf numFmtId="0" fontId="37" fillId="0" borderId="15" xfId="4" applyFont="1" applyFill="1" applyBorder="1" applyAlignment="1">
      <alignment vertical="center" wrapText="1"/>
    </xf>
    <xf numFmtId="0" fontId="36" fillId="0" borderId="15" xfId="4" applyFont="1" applyFill="1" applyBorder="1" applyAlignment="1" applyProtection="1">
      <alignment horizontal="left" vertical="top" wrapText="1"/>
      <protection locked="0"/>
    </xf>
    <xf numFmtId="0" fontId="0" fillId="0" borderId="112" xfId="0" applyBorder="1" applyAlignment="1">
      <alignment vertical="center" wrapText="1"/>
    </xf>
    <xf numFmtId="0" fontId="0" fillId="0" borderId="112" xfId="0" applyBorder="1" applyAlignment="1">
      <alignment horizontal="center" vertical="center"/>
    </xf>
    <xf numFmtId="0" fontId="0" fillId="0" borderId="54" xfId="0" applyBorder="1" applyAlignment="1">
      <alignment horizontal="center" vertical="center"/>
    </xf>
    <xf numFmtId="0" fontId="0" fillId="0" borderId="54" xfId="0" applyBorder="1" applyAlignment="1">
      <alignment horizontal="left" vertical="center" wrapText="1"/>
    </xf>
    <xf numFmtId="0" fontId="0" fillId="0" borderId="39" xfId="0" applyBorder="1" applyAlignment="1">
      <alignment horizontal="center" vertical="center"/>
    </xf>
    <xf numFmtId="0" fontId="0" fillId="0" borderId="30" xfId="0" applyBorder="1" applyAlignment="1">
      <alignment horizontal="center" vertical="center"/>
    </xf>
    <xf numFmtId="0" fontId="0" fillId="0" borderId="30" xfId="0" applyBorder="1" applyAlignment="1">
      <alignment horizontal="left" vertical="center"/>
    </xf>
    <xf numFmtId="44" fontId="0" fillId="0" borderId="0" xfId="8" applyFont="1"/>
    <xf numFmtId="0" fontId="38" fillId="0" borderId="30" xfId="0" applyFont="1" applyBorder="1" applyAlignment="1">
      <alignment horizontal="center" vertical="center"/>
    </xf>
    <xf numFmtId="44" fontId="38" fillId="12" borderId="30" xfId="8" applyFont="1" applyFill="1" applyBorder="1" applyAlignment="1">
      <alignment horizontal="center" vertical="center"/>
    </xf>
    <xf numFmtId="0" fontId="38" fillId="12" borderId="30" xfId="0" applyFont="1" applyFill="1" applyBorder="1" applyAlignment="1">
      <alignment horizontal="center" vertical="center"/>
    </xf>
    <xf numFmtId="44" fontId="38" fillId="12" borderId="30" xfId="8" applyFont="1" applyFill="1" applyBorder="1" applyAlignment="1">
      <alignment horizontal="center" vertical="center" wrapText="1"/>
    </xf>
    <xf numFmtId="0" fontId="38" fillId="12" borderId="30" xfId="0" applyFont="1" applyFill="1" applyBorder="1" applyAlignment="1">
      <alignment horizontal="center" vertical="center" wrapText="1"/>
    </xf>
    <xf numFmtId="0" fontId="38" fillId="12" borderId="44" xfId="0" applyFont="1" applyFill="1" applyBorder="1" applyAlignment="1">
      <alignment horizontal="center" vertical="center" wrapText="1"/>
    </xf>
    <xf numFmtId="44" fontId="38" fillId="13" borderId="29" xfId="8" applyFont="1" applyFill="1" applyBorder="1" applyAlignment="1">
      <alignment horizontal="center" vertical="center"/>
    </xf>
    <xf numFmtId="0" fontId="38" fillId="13" borderId="30" xfId="0" applyFont="1" applyFill="1" applyBorder="1" applyAlignment="1">
      <alignment horizontal="center" vertical="center"/>
    </xf>
    <xf numFmtId="44" fontId="38" fillId="14" borderId="29" xfId="8" applyFont="1" applyFill="1" applyBorder="1" applyAlignment="1">
      <alignment horizontal="center" vertical="center"/>
    </xf>
    <xf numFmtId="0" fontId="38" fillId="14" borderId="30" xfId="0" applyFont="1" applyFill="1" applyBorder="1" applyAlignment="1">
      <alignment horizontal="center" vertical="center"/>
    </xf>
    <xf numFmtId="0" fontId="39" fillId="0" borderId="0" xfId="0" applyFont="1" applyAlignment="1">
      <alignment horizontal="center" vertical="center"/>
    </xf>
    <xf numFmtId="44" fontId="23" fillId="12" borderId="13" xfId="8" applyFont="1" applyFill="1" applyBorder="1"/>
    <xf numFmtId="0" fontId="23" fillId="12" borderId="13" xfId="0" applyFont="1" applyFill="1" applyBorder="1"/>
    <xf numFmtId="2" fontId="23" fillId="12" borderId="14" xfId="0" applyNumberFormat="1" applyFont="1" applyFill="1" applyBorder="1"/>
    <xf numFmtId="44" fontId="0" fillId="13" borderId="31" xfId="8" applyFont="1" applyFill="1" applyBorder="1"/>
    <xf numFmtId="0" fontId="0" fillId="13" borderId="13" xfId="0" applyFill="1" applyBorder="1"/>
    <xf numFmtId="44" fontId="0" fillId="13" borderId="36" xfId="8" applyFont="1" applyFill="1" applyBorder="1"/>
    <xf numFmtId="44" fontId="0" fillId="14" borderId="31" xfId="8" applyFont="1" applyFill="1" applyBorder="1"/>
    <xf numFmtId="0" fontId="0" fillId="14" borderId="13" xfId="0" applyFill="1" applyBorder="1"/>
    <xf numFmtId="44" fontId="0" fillId="14" borderId="14" xfId="8" applyFont="1" applyFill="1" applyBorder="1"/>
    <xf numFmtId="44" fontId="23" fillId="12" borderId="15" xfId="8" applyFont="1" applyFill="1" applyBorder="1"/>
    <xf numFmtId="0" fontId="23" fillId="12" borderId="15" xfId="0" applyFont="1" applyFill="1" applyBorder="1"/>
    <xf numFmtId="2" fontId="23" fillId="12" borderId="16" xfId="0" applyNumberFormat="1" applyFont="1" applyFill="1" applyBorder="1"/>
    <xf numFmtId="44" fontId="0" fillId="13" borderId="21" xfId="8" applyFont="1" applyFill="1" applyBorder="1"/>
    <xf numFmtId="0" fontId="0" fillId="13" borderId="15" xfId="0" applyFill="1" applyBorder="1"/>
    <xf numFmtId="44" fontId="0" fillId="13" borderId="25" xfId="8" applyFont="1" applyFill="1" applyBorder="1"/>
    <xf numFmtId="44" fontId="0" fillId="14" borderId="21" xfId="8" applyFont="1" applyFill="1" applyBorder="1"/>
    <xf numFmtId="0" fontId="0" fillId="14" borderId="15" xfId="0" applyFill="1" applyBorder="1"/>
    <xf numFmtId="44" fontId="0" fillId="14" borderId="16" xfId="8" applyFont="1" applyFill="1" applyBorder="1"/>
    <xf numFmtId="0" fontId="40" fillId="0" borderId="15" xfId="0" applyFont="1" applyBorder="1" applyAlignment="1">
      <alignment wrapText="1"/>
    </xf>
    <xf numFmtId="44" fontId="23" fillId="12" borderId="17" xfId="8" applyFont="1" applyFill="1" applyBorder="1"/>
    <xf numFmtId="0" fontId="23" fillId="12" borderId="17" xfId="0" applyFont="1" applyFill="1" applyBorder="1"/>
    <xf numFmtId="2" fontId="23" fillId="12" borderId="18" xfId="0" applyNumberFormat="1" applyFont="1" applyFill="1" applyBorder="1"/>
    <xf numFmtId="44" fontId="0" fillId="13" borderId="32" xfId="8" applyFont="1" applyFill="1" applyBorder="1"/>
    <xf numFmtId="0" fontId="0" fillId="13" borderId="17" xfId="0" applyFill="1" applyBorder="1"/>
    <xf numFmtId="44" fontId="0" fillId="13" borderId="37" xfId="8" applyFont="1" applyFill="1" applyBorder="1"/>
    <xf numFmtId="44" fontId="0" fillId="14" borderId="32" xfId="8" applyFont="1" applyFill="1" applyBorder="1"/>
    <xf numFmtId="0" fontId="0" fillId="14" borderId="17" xfId="0" applyFill="1" applyBorder="1"/>
    <xf numFmtId="44" fontId="0" fillId="14" borderId="18" xfId="8" applyFont="1" applyFill="1" applyBorder="1"/>
    <xf numFmtId="44" fontId="23" fillId="0" borderId="0" xfId="8" applyFont="1" applyBorder="1"/>
    <xf numFmtId="0" fontId="23" fillId="0" borderId="0" xfId="0" applyFont="1" applyBorder="1"/>
    <xf numFmtId="2" fontId="23" fillId="0" borderId="0" xfId="0" applyNumberFormat="1" applyFont="1" applyBorder="1"/>
    <xf numFmtId="44" fontId="23" fillId="12" borderId="13" xfId="8" applyFont="1" applyFill="1" applyBorder="1" applyAlignment="1">
      <alignment wrapText="1"/>
    </xf>
    <xf numFmtId="44" fontId="0" fillId="13" borderId="33" xfId="8" applyFont="1" applyFill="1" applyBorder="1"/>
    <xf numFmtId="44" fontId="23" fillId="12" borderId="15" xfId="8" applyFont="1" applyFill="1" applyBorder="1" applyAlignment="1">
      <alignment wrapText="1"/>
    </xf>
    <xf numFmtId="44" fontId="0" fillId="13" borderId="2" xfId="8" applyFont="1" applyFill="1" applyBorder="1"/>
    <xf numFmtId="44" fontId="0" fillId="13" borderId="34" xfId="8" applyFont="1" applyFill="1" applyBorder="1"/>
    <xf numFmtId="44" fontId="0" fillId="0" borderId="0" xfId="8" applyFont="1" applyBorder="1"/>
    <xf numFmtId="0" fontId="40" fillId="0" borderId="17" xfId="0" applyFont="1" applyBorder="1" applyAlignment="1">
      <alignment wrapText="1"/>
    </xf>
    <xf numFmtId="44" fontId="23" fillId="12" borderId="17" xfId="8" applyFont="1" applyFill="1" applyBorder="1" applyAlignment="1">
      <alignment wrapText="1"/>
    </xf>
    <xf numFmtId="0" fontId="40" fillId="0" borderId="0" xfId="0" applyFont="1" applyBorder="1" applyAlignment="1">
      <alignment wrapText="1"/>
    </xf>
    <xf numFmtId="44" fontId="23" fillId="0" borderId="0" xfId="8" applyFont="1" applyBorder="1" applyAlignment="1">
      <alignment wrapText="1"/>
    </xf>
    <xf numFmtId="0" fontId="0" fillId="0" borderId="13" xfId="0" applyBorder="1" applyAlignment="1">
      <alignment horizontal="center" vertical="center"/>
    </xf>
    <xf numFmtId="0" fontId="40" fillId="0" borderId="13" xfId="0" applyFont="1" applyBorder="1" applyAlignment="1">
      <alignment wrapText="1"/>
    </xf>
    <xf numFmtId="2" fontId="23" fillId="12" borderId="13" xfId="0" applyNumberFormat="1" applyFont="1" applyFill="1" applyBorder="1"/>
    <xf numFmtId="44" fontId="0" fillId="13" borderId="13" xfId="8" applyFont="1" applyFill="1" applyBorder="1"/>
    <xf numFmtId="44" fontId="0" fillId="14" borderId="13" xfId="8" applyFont="1" applyFill="1" applyBorder="1"/>
    <xf numFmtId="0" fontId="0" fillId="0" borderId="17" xfId="0" applyBorder="1" applyAlignment="1">
      <alignment horizontal="center" vertical="center"/>
    </xf>
    <xf numFmtId="2" fontId="23" fillId="12" borderId="17" xfId="0" applyNumberFormat="1" applyFont="1" applyFill="1" applyBorder="1"/>
    <xf numFmtId="44" fontId="0" fillId="13" borderId="17" xfId="8" applyFont="1" applyFill="1" applyBorder="1"/>
    <xf numFmtId="44" fontId="0" fillId="14" borderId="17" xfId="8" applyFont="1" applyFill="1" applyBorder="1"/>
    <xf numFmtId="44" fontId="23" fillId="12" borderId="27" xfId="8" applyFont="1" applyFill="1" applyBorder="1"/>
    <xf numFmtId="0" fontId="23" fillId="12" borderId="27" xfId="0" applyFont="1" applyFill="1" applyBorder="1"/>
    <xf numFmtId="2" fontId="23" fillId="12" borderId="35" xfId="0" applyNumberFormat="1" applyFont="1" applyFill="1" applyBorder="1"/>
    <xf numFmtId="44" fontId="0" fillId="13" borderId="28" xfId="8" applyFont="1" applyFill="1" applyBorder="1"/>
    <xf numFmtId="0" fontId="0" fillId="13" borderId="27" xfId="0" applyFill="1" applyBorder="1"/>
    <xf numFmtId="44" fontId="0" fillId="13" borderId="38" xfId="8" applyFont="1" applyFill="1" applyBorder="1"/>
    <xf numFmtId="44" fontId="0" fillId="14" borderId="26" xfId="8" applyFont="1" applyFill="1" applyBorder="1"/>
    <xf numFmtId="0" fontId="0" fillId="14" borderId="27" xfId="0" applyFill="1" applyBorder="1"/>
    <xf numFmtId="44" fontId="0" fillId="14" borderId="35" xfId="8" applyFont="1" applyFill="1" applyBorder="1"/>
    <xf numFmtId="2" fontId="23" fillId="12" borderId="27" xfId="0" applyNumberFormat="1" applyFont="1" applyFill="1" applyBorder="1"/>
    <xf numFmtId="44" fontId="0" fillId="13" borderId="35" xfId="8" applyFont="1" applyFill="1" applyBorder="1"/>
    <xf numFmtId="0" fontId="0" fillId="13" borderId="28" xfId="0" applyFill="1" applyBorder="1"/>
    <xf numFmtId="44" fontId="23" fillId="0" borderId="0" xfId="8" applyFont="1"/>
    <xf numFmtId="0" fontId="23" fillId="0" borderId="0" xfId="0" applyFont="1"/>
    <xf numFmtId="44" fontId="23" fillId="12" borderId="39" xfId="8" applyFont="1" applyFill="1" applyBorder="1"/>
    <xf numFmtId="0" fontId="23" fillId="12" borderId="39" xfId="0" applyFont="1" applyFill="1" applyBorder="1"/>
    <xf numFmtId="2" fontId="23" fillId="12" borderId="43" xfId="0" applyNumberFormat="1" applyFont="1" applyFill="1" applyBorder="1"/>
    <xf numFmtId="44" fontId="0" fillId="13" borderId="40" xfId="8" applyFont="1" applyFill="1" applyBorder="1"/>
    <xf numFmtId="0" fontId="0" fillId="13" borderId="39" xfId="0" applyFill="1" applyBorder="1"/>
    <xf numFmtId="44" fontId="0" fillId="13" borderId="41" xfId="8" applyFont="1" applyFill="1" applyBorder="1"/>
    <xf numFmtId="44" fontId="0" fillId="14" borderId="42" xfId="8" applyFont="1" applyFill="1" applyBorder="1"/>
    <xf numFmtId="0" fontId="0" fillId="14" borderId="39" xfId="0" applyFill="1" applyBorder="1"/>
    <xf numFmtId="44" fontId="39" fillId="0" borderId="0" xfId="8" applyFont="1"/>
    <xf numFmtId="43" fontId="23" fillId="0" borderId="0" xfId="11" applyFont="1"/>
    <xf numFmtId="43" fontId="39" fillId="0" borderId="0" xfId="11" applyFont="1"/>
    <xf numFmtId="0" fontId="39" fillId="0" borderId="0" xfId="0" applyFont="1"/>
    <xf numFmtId="0" fontId="38" fillId="13" borderId="45" xfId="8" applyNumberFormat="1" applyFont="1" applyFill="1" applyBorder="1" applyAlignment="1">
      <alignment horizontal="center" vertical="center" wrapText="1"/>
    </xf>
    <xf numFmtId="0" fontId="38" fillId="14" borderId="44" xfId="8"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17" xfId="0" applyBorder="1" applyAlignment="1">
      <alignment horizontal="left" vertical="center" wrapText="1"/>
    </xf>
    <xf numFmtId="0" fontId="0" fillId="0" borderId="17" xfId="0" applyBorder="1" applyAlignment="1">
      <alignment vertical="center"/>
    </xf>
    <xf numFmtId="0" fontId="0" fillId="0" borderId="59" xfId="0" applyBorder="1"/>
    <xf numFmtId="0" fontId="0" fillId="0" borderId="20" xfId="0" applyBorder="1"/>
    <xf numFmtId="0" fontId="0" fillId="0" borderId="121" xfId="0" applyBorder="1"/>
    <xf numFmtId="44" fontId="0" fillId="14" borderId="43" xfId="8" applyFont="1" applyFill="1" applyBorder="1"/>
    <xf numFmtId="0" fontId="41" fillId="0" borderId="0" xfId="0" applyFont="1"/>
    <xf numFmtId="0" fontId="41" fillId="0" borderId="0" xfId="0" applyFont="1" applyAlignment="1">
      <alignment horizontal="center" vertical="center"/>
    </xf>
    <xf numFmtId="44" fontId="41" fillId="0" borderId="0" xfId="8" applyFont="1" applyAlignment="1">
      <alignment horizontal="right"/>
    </xf>
    <xf numFmtId="0" fontId="41" fillId="11" borderId="0" xfId="0" applyFont="1" applyFill="1"/>
    <xf numFmtId="44" fontId="41" fillId="0" borderId="0" xfId="8" applyFont="1"/>
    <xf numFmtId="0" fontId="14" fillId="8" borderId="15" xfId="4" applyFont="1" applyFill="1" applyBorder="1" applyAlignment="1" applyProtection="1">
      <alignment horizontal="left" vertical="center" wrapText="1"/>
      <protection locked="0"/>
    </xf>
    <xf numFmtId="0" fontId="36" fillId="0" borderId="0" xfId="4" applyFont="1" applyFill="1" applyBorder="1" applyProtection="1">
      <protection locked="0"/>
    </xf>
    <xf numFmtId="49" fontId="36" fillId="3" borderId="117" xfId="4" applyNumberFormat="1" applyFont="1" applyFill="1" applyBorder="1" applyProtection="1">
      <protection locked="0"/>
    </xf>
    <xf numFmtId="0" fontId="37" fillId="7" borderId="113" xfId="4" applyFont="1" applyFill="1" applyBorder="1" applyAlignment="1" applyProtection="1">
      <alignment horizontal="center" vertical="center" textRotation="90" wrapText="1"/>
      <protection locked="0"/>
    </xf>
    <xf numFmtId="0" fontId="42" fillId="5" borderId="112" xfId="4" applyFont="1" applyFill="1" applyBorder="1" applyProtection="1">
      <protection locked="0"/>
    </xf>
    <xf numFmtId="0" fontId="43" fillId="0" borderId="0" xfId="4" applyFont="1" applyFill="1" applyBorder="1" applyProtection="1">
      <protection locked="0"/>
    </xf>
    <xf numFmtId="0" fontId="0" fillId="0" borderId="15" xfId="0" applyBorder="1" applyAlignment="1">
      <alignment horizontal="center" vertical="center"/>
    </xf>
    <xf numFmtId="0" fontId="0" fillId="0" borderId="15" xfId="0" applyBorder="1" applyAlignment="1">
      <alignment horizontal="left" vertical="center" wrapText="1"/>
    </xf>
    <xf numFmtId="4" fontId="23" fillId="12" borderId="15" xfId="0" applyNumberFormat="1" applyFont="1" applyFill="1" applyBorder="1"/>
    <xf numFmtId="3" fontId="23" fillId="12" borderId="15" xfId="0" applyNumberFormat="1" applyFont="1" applyFill="1" applyBorder="1"/>
    <xf numFmtId="4" fontId="23" fillId="12" borderId="17" xfId="0" applyNumberFormat="1" applyFont="1" applyFill="1" applyBorder="1"/>
    <xf numFmtId="4" fontId="0" fillId="13" borderId="15" xfId="0" applyNumberFormat="1" applyFill="1" applyBorder="1"/>
    <xf numFmtId="4" fontId="0" fillId="14" borderId="15" xfId="0" applyNumberFormat="1" applyFill="1" applyBorder="1"/>
    <xf numFmtId="0" fontId="0" fillId="0" borderId="0" xfId="0" applyBorder="1" applyAlignment="1">
      <alignment horizontal="center" vertical="center" wrapText="1"/>
    </xf>
    <xf numFmtId="0" fontId="0" fillId="0" borderId="0" xfId="0" applyBorder="1" applyAlignment="1">
      <alignment vertical="center"/>
    </xf>
    <xf numFmtId="44" fontId="23" fillId="12" borderId="0" xfId="8" applyFont="1" applyFill="1" applyBorder="1"/>
    <xf numFmtId="0" fontId="23" fillId="12" borderId="0" xfId="0" applyFont="1" applyFill="1" applyBorder="1"/>
    <xf numFmtId="44" fontId="0" fillId="13" borderId="0" xfId="8" applyFont="1" applyFill="1" applyBorder="1"/>
    <xf numFmtId="0" fontId="0" fillId="13" borderId="0" xfId="0" applyFill="1" applyBorder="1"/>
    <xf numFmtId="44" fontId="0" fillId="14" borderId="0" xfId="8" applyFont="1" applyFill="1" applyBorder="1"/>
    <xf numFmtId="0" fontId="0" fillId="14" borderId="0" xfId="0" applyFill="1" applyBorder="1"/>
    <xf numFmtId="4" fontId="0" fillId="13" borderId="17" xfId="0" applyNumberFormat="1" applyFill="1" applyBorder="1"/>
    <xf numFmtId="4" fontId="0" fillId="14" borderId="17" xfId="0" applyNumberFormat="1" applyFill="1" applyBorder="1"/>
    <xf numFmtId="20" fontId="37" fillId="0" borderId="15" xfId="4" applyNumberFormat="1" applyFont="1" applyFill="1" applyBorder="1" applyAlignment="1" applyProtection="1">
      <alignment horizontal="center" vertical="center" wrapText="1"/>
      <protection locked="0"/>
    </xf>
    <xf numFmtId="0" fontId="37" fillId="0" borderId="15" xfId="4" applyFont="1" applyFill="1" applyBorder="1" applyAlignment="1" applyProtection="1">
      <alignment horizontal="center" vertical="center"/>
      <protection locked="0"/>
    </xf>
    <xf numFmtId="0" fontId="6" fillId="0" borderId="0" xfId="4" applyFont="1" applyFill="1" applyBorder="1" applyAlignment="1" applyProtection="1">
      <alignment horizontal="center" vertical="center" wrapText="1"/>
      <protection locked="0"/>
    </xf>
    <xf numFmtId="0" fontId="15" fillId="0" borderId="0" xfId="4" applyFont="1" applyFill="1" applyBorder="1" applyAlignment="1" applyProtection="1">
      <alignment horizontal="center" vertical="center" wrapText="1"/>
      <protection locked="0"/>
    </xf>
    <xf numFmtId="0" fontId="36" fillId="0" borderId="0" xfId="4" applyFont="1" applyFill="1" applyBorder="1" applyAlignment="1">
      <alignment vertical="center" wrapText="1"/>
    </xf>
    <xf numFmtId="0" fontId="5" fillId="8" borderId="112" xfId="4" applyFont="1" applyFill="1" applyBorder="1" applyAlignment="1" applyProtection="1">
      <alignment horizontal="left" vertical="center" wrapText="1"/>
      <protection locked="0"/>
    </xf>
    <xf numFmtId="0" fontId="15" fillId="0" borderId="15" xfId="4" applyFont="1" applyFill="1" applyBorder="1" applyAlignment="1" applyProtection="1">
      <alignment horizontal="center" vertical="center" wrapText="1"/>
      <protection locked="0"/>
    </xf>
    <xf numFmtId="0" fontId="36" fillId="0" borderId="15" xfId="4" applyFont="1" applyFill="1" applyBorder="1" applyAlignment="1">
      <alignment vertical="center" wrapText="1"/>
    </xf>
    <xf numFmtId="0" fontId="36" fillId="0" borderId="0" xfId="4" applyFont="1" applyFill="1" applyBorder="1" applyAlignment="1" applyProtection="1">
      <alignment horizontal="left" vertical="center" wrapText="1"/>
      <protection locked="0"/>
    </xf>
    <xf numFmtId="0" fontId="5" fillId="0" borderId="0" xfId="4" applyFont="1" applyFill="1" applyBorder="1" applyAlignment="1" applyProtection="1">
      <alignment horizontal="left" vertical="center" wrapText="1"/>
      <protection locked="0"/>
    </xf>
    <xf numFmtId="0" fontId="41" fillId="14" borderId="0" xfId="8" applyNumberFormat="1" applyFont="1" applyFill="1"/>
    <xf numFmtId="0" fontId="23" fillId="12" borderId="13" xfId="8" applyNumberFormat="1" applyFont="1" applyFill="1" applyBorder="1"/>
    <xf numFmtId="0" fontId="23" fillId="0" borderId="0" xfId="8" applyNumberFormat="1" applyFont="1" applyBorder="1"/>
    <xf numFmtId="0" fontId="0" fillId="0" borderId="0" xfId="0" applyNumberFormat="1" applyBorder="1" applyAlignment="1">
      <alignment wrapText="1"/>
    </xf>
    <xf numFmtId="0" fontId="23" fillId="0" borderId="0" xfId="8" applyNumberFormat="1" applyFont="1"/>
    <xf numFmtId="44" fontId="23" fillId="12" borderId="13" xfId="0" applyNumberFormat="1" applyFont="1" applyFill="1" applyBorder="1"/>
    <xf numFmtId="44" fontId="23" fillId="0" borderId="13" xfId="0" applyNumberFormat="1" applyFont="1" applyFill="1" applyBorder="1"/>
    <xf numFmtId="44" fontId="0" fillId="12" borderId="15" xfId="8" applyFont="1" applyFill="1" applyBorder="1"/>
    <xf numFmtId="166" fontId="15" fillId="3" borderId="66" xfId="6" applyNumberFormat="1" applyFont="1" applyFill="1" applyBorder="1" applyAlignment="1" applyProtection="1">
      <alignment horizontal="center" vertical="center"/>
    </xf>
    <xf numFmtId="166" fontId="15" fillId="3" borderId="55" xfId="6" applyNumberFormat="1" applyFont="1" applyFill="1" applyBorder="1" applyAlignment="1" applyProtection="1">
      <alignment horizontal="center" vertical="center"/>
    </xf>
    <xf numFmtId="0" fontId="16" fillId="0" borderId="19" xfId="6" applyFont="1" applyBorder="1" applyAlignment="1" applyProtection="1">
      <alignment horizontal="center" vertical="center"/>
      <protection hidden="1"/>
    </xf>
    <xf numFmtId="0" fontId="5" fillId="0" borderId="0" xfId="6" applyFont="1" applyBorder="1" applyAlignment="1" applyProtection="1">
      <alignment horizontal="center" vertical="center"/>
      <protection hidden="1"/>
    </xf>
    <xf numFmtId="0" fontId="5" fillId="0" borderId="73" xfId="6" applyFont="1" applyBorder="1" applyAlignment="1" applyProtection="1">
      <alignment horizontal="center" vertical="center"/>
      <protection hidden="1"/>
    </xf>
    <xf numFmtId="0" fontId="5" fillId="0" borderId="74" xfId="6" applyFont="1" applyBorder="1" applyAlignment="1" applyProtection="1">
      <alignment horizontal="center" vertical="center"/>
      <protection hidden="1"/>
    </xf>
    <xf numFmtId="0" fontId="5" fillId="0" borderId="8" xfId="6" applyFont="1" applyBorder="1" applyAlignment="1" applyProtection="1">
      <alignment horizontal="center" vertical="center"/>
      <protection hidden="1"/>
    </xf>
    <xf numFmtId="0" fontId="5" fillId="0" borderId="71" xfId="6" applyFont="1" applyBorder="1" applyAlignment="1" applyProtection="1">
      <alignment horizontal="center" vertical="center"/>
      <protection hidden="1"/>
    </xf>
    <xf numFmtId="0" fontId="10" fillId="0" borderId="75" xfId="6" applyFont="1" applyBorder="1" applyAlignment="1" applyProtection="1">
      <alignment horizontal="center" vertical="center"/>
      <protection hidden="1"/>
    </xf>
    <xf numFmtId="0" fontId="10" fillId="0" borderId="76" xfId="6" applyFont="1" applyBorder="1" applyAlignment="1" applyProtection="1">
      <alignment horizontal="center" vertical="center"/>
      <protection hidden="1"/>
    </xf>
    <xf numFmtId="0" fontId="10" fillId="0" borderId="77" xfId="6" applyFont="1" applyBorder="1" applyAlignment="1" applyProtection="1">
      <alignment horizontal="center" vertical="center"/>
      <protection hidden="1"/>
    </xf>
    <xf numFmtId="0" fontId="17" fillId="0" borderId="0" xfId="6" applyFont="1" applyFill="1" applyBorder="1" applyAlignment="1" applyProtection="1">
      <alignment horizontal="left" vertical="center" wrapText="1"/>
      <protection locked="0"/>
    </xf>
    <xf numFmtId="0" fontId="10" fillId="0" borderId="19" xfId="6" applyFont="1" applyBorder="1" applyAlignment="1" applyProtection="1">
      <alignment horizontal="center" vertical="center"/>
      <protection hidden="1"/>
    </xf>
    <xf numFmtId="0" fontId="10" fillId="0" borderId="0" xfId="6" applyFont="1" applyBorder="1" applyAlignment="1" applyProtection="1">
      <alignment horizontal="center" vertical="center"/>
      <protection hidden="1"/>
    </xf>
    <xf numFmtId="0" fontId="10" fillId="0" borderId="73" xfId="6" applyFont="1" applyBorder="1" applyAlignment="1" applyProtection="1">
      <alignment horizontal="center" vertical="center"/>
      <protection hidden="1"/>
    </xf>
    <xf numFmtId="10" fontId="15" fillId="3" borderId="66" xfId="6" applyNumberFormat="1" applyFont="1" applyFill="1" applyBorder="1" applyAlignment="1" applyProtection="1">
      <alignment horizontal="center" vertical="center"/>
    </xf>
    <xf numFmtId="10" fontId="15" fillId="3" borderId="55" xfId="6" applyNumberFormat="1" applyFont="1" applyFill="1" applyBorder="1" applyAlignment="1" applyProtection="1">
      <alignment horizontal="center" vertical="center"/>
    </xf>
    <xf numFmtId="10" fontId="15" fillId="3" borderId="80" xfId="6" applyNumberFormat="1" applyFont="1" applyFill="1" applyBorder="1" applyAlignment="1" applyProtection="1">
      <alignment horizontal="center" vertical="center"/>
    </xf>
    <xf numFmtId="10" fontId="15" fillId="3" borderId="69" xfId="6" applyNumberFormat="1" applyFont="1" applyFill="1" applyBorder="1" applyAlignment="1" applyProtection="1">
      <alignment horizontal="center" vertical="center"/>
    </xf>
    <xf numFmtId="0" fontId="5" fillId="0" borderId="11" xfId="6" applyFont="1" applyBorder="1" applyAlignment="1" applyProtection="1">
      <alignment horizontal="center" vertical="center"/>
      <protection hidden="1"/>
    </xf>
    <xf numFmtId="0" fontId="5" fillId="0" borderId="12" xfId="6" applyFont="1" applyBorder="1" applyAlignment="1" applyProtection="1">
      <alignment horizontal="center" vertical="center"/>
      <protection hidden="1"/>
    </xf>
    <xf numFmtId="0" fontId="5" fillId="0" borderId="81" xfId="6" applyFont="1" applyBorder="1" applyAlignment="1" applyProtection="1">
      <alignment horizontal="center" vertical="center"/>
      <protection hidden="1"/>
    </xf>
    <xf numFmtId="10" fontId="15" fillId="3" borderId="53" xfId="6" applyNumberFormat="1" applyFont="1" applyFill="1" applyBorder="1" applyAlignment="1" applyProtection="1">
      <alignment horizontal="center" vertical="center"/>
    </xf>
    <xf numFmtId="0" fontId="5" fillId="0" borderId="19" xfId="6" applyFont="1" applyBorder="1" applyAlignment="1" applyProtection="1">
      <alignment horizontal="center" vertical="center"/>
      <protection hidden="1"/>
    </xf>
    <xf numFmtId="7" fontId="15" fillId="3" borderId="71" xfId="6" applyNumberFormat="1" applyFont="1" applyFill="1" applyBorder="1" applyAlignment="1" applyProtection="1">
      <alignment horizontal="center" vertical="center"/>
    </xf>
    <xf numFmtId="7" fontId="15" fillId="3" borderId="72" xfId="6" applyNumberFormat="1" applyFont="1" applyFill="1" applyBorder="1" applyAlignment="1" applyProtection="1">
      <alignment horizontal="center" vertical="center"/>
    </xf>
    <xf numFmtId="7" fontId="15" fillId="3" borderId="66" xfId="6" applyNumberFormat="1" applyFont="1" applyFill="1" applyBorder="1" applyAlignment="1" applyProtection="1">
      <alignment horizontal="center" vertical="center"/>
    </xf>
    <xf numFmtId="7" fontId="15" fillId="3" borderId="55" xfId="6" applyNumberFormat="1" applyFont="1" applyFill="1" applyBorder="1" applyAlignment="1" applyProtection="1">
      <alignment horizontal="center" vertical="center"/>
    </xf>
    <xf numFmtId="1" fontId="15" fillId="3" borderId="71" xfId="6" applyNumberFormat="1" applyFont="1" applyFill="1" applyBorder="1" applyAlignment="1" applyProtection="1">
      <alignment horizontal="center" vertical="center"/>
    </xf>
    <xf numFmtId="1" fontId="15" fillId="3" borderId="72" xfId="6" applyNumberFormat="1" applyFont="1" applyFill="1" applyBorder="1" applyAlignment="1" applyProtection="1">
      <alignment horizontal="center" vertical="center"/>
    </xf>
    <xf numFmtId="1" fontId="15" fillId="3" borderId="66" xfId="6" applyNumberFormat="1" applyFont="1" applyFill="1" applyBorder="1" applyAlignment="1" applyProtection="1">
      <alignment horizontal="center" vertical="center"/>
    </xf>
    <xf numFmtId="1" fontId="15" fillId="3" borderId="55" xfId="6" applyNumberFormat="1" applyFont="1" applyFill="1" applyBorder="1" applyAlignment="1" applyProtection="1">
      <alignment horizontal="center" vertical="center"/>
    </xf>
    <xf numFmtId="0" fontId="6" fillId="2" borderId="48" xfId="6" applyFont="1" applyFill="1" applyBorder="1" applyAlignment="1">
      <alignment horizontal="center"/>
    </xf>
    <xf numFmtId="0" fontId="6" fillId="2" borderId="46" xfId="6" applyFont="1" applyFill="1" applyBorder="1" applyAlignment="1">
      <alignment horizontal="center"/>
    </xf>
    <xf numFmtId="0" fontId="6" fillId="2" borderId="79" xfId="6" applyFont="1" applyFill="1" applyBorder="1" applyAlignment="1">
      <alignment horizontal="center"/>
    </xf>
    <xf numFmtId="0" fontId="6" fillId="3" borderId="56" xfId="6" applyFont="1" applyFill="1" applyBorder="1" applyAlignment="1">
      <alignment horizontal="left"/>
    </xf>
    <xf numFmtId="0" fontId="6" fillId="3" borderId="22" xfId="6" applyFont="1" applyFill="1" applyBorder="1" applyAlignment="1">
      <alignment horizontal="left"/>
    </xf>
    <xf numFmtId="0" fontId="6" fillId="3" borderId="23" xfId="6" applyFont="1" applyFill="1" applyBorder="1" applyAlignment="1">
      <alignment horizontal="left"/>
    </xf>
    <xf numFmtId="0" fontId="8" fillId="2" borderId="61" xfId="6" applyFont="1" applyFill="1" applyBorder="1" applyAlignment="1">
      <alignment horizontal="center" vertical="center"/>
    </xf>
    <xf numFmtId="0" fontId="8" fillId="2" borderId="62" xfId="6" applyFont="1" applyFill="1" applyBorder="1" applyAlignment="1">
      <alignment horizontal="center" vertical="center"/>
    </xf>
    <xf numFmtId="0" fontId="5" fillId="0" borderId="70" xfId="6" applyFont="1" applyFill="1" applyBorder="1" applyAlignment="1">
      <alignment horizontal="left"/>
    </xf>
    <xf numFmtId="0" fontId="5" fillId="0" borderId="68" xfId="6" applyFont="1" applyFill="1" applyBorder="1" applyAlignment="1">
      <alignment horizontal="left"/>
    </xf>
    <xf numFmtId="166" fontId="10" fillId="3" borderId="53" xfId="6" applyNumberFormat="1" applyFont="1" applyFill="1" applyBorder="1" applyAlignment="1" applyProtection="1">
      <alignment horizontal="center" vertical="center" wrapText="1"/>
      <protection locked="0"/>
    </xf>
    <xf numFmtId="166" fontId="10" fillId="3" borderId="55" xfId="6" applyNumberFormat="1" applyFont="1" applyFill="1" applyBorder="1" applyAlignment="1" applyProtection="1">
      <alignment horizontal="center" vertical="center" wrapText="1"/>
      <protection locked="0"/>
    </xf>
    <xf numFmtId="0" fontId="5" fillId="0" borderId="63" xfId="6" applyFont="1" applyFill="1" applyBorder="1" applyAlignment="1">
      <alignment horizontal="left"/>
    </xf>
    <xf numFmtId="0" fontId="5" fillId="0" borderId="53" xfId="6" applyFont="1" applyFill="1" applyBorder="1" applyAlignment="1">
      <alignment horizontal="left"/>
    </xf>
    <xf numFmtId="166" fontId="10" fillId="3" borderId="68" xfId="6" applyNumberFormat="1" applyFont="1" applyFill="1" applyBorder="1" applyAlignment="1" applyProtection="1">
      <alignment horizontal="center" vertical="center" wrapText="1"/>
      <protection locked="0"/>
    </xf>
    <xf numFmtId="166" fontId="10" fillId="3" borderId="69" xfId="6" applyNumberFormat="1" applyFont="1" applyFill="1" applyBorder="1" applyAlignment="1" applyProtection="1">
      <alignment horizontal="center" vertical="center" wrapText="1"/>
      <protection locked="0"/>
    </xf>
    <xf numFmtId="0" fontId="17" fillId="0" borderId="19" xfId="6" applyFont="1" applyFill="1" applyBorder="1" applyAlignment="1" applyProtection="1">
      <alignment horizontal="left" vertical="center" wrapText="1"/>
      <protection locked="0"/>
    </xf>
    <xf numFmtId="0" fontId="17" fillId="0" borderId="20" xfId="6" applyFont="1" applyFill="1" applyBorder="1" applyAlignment="1" applyProtection="1">
      <alignment horizontal="left" vertical="center" wrapText="1"/>
      <protection locked="0"/>
    </xf>
    <xf numFmtId="0" fontId="6" fillId="3" borderId="57" xfId="6" applyFont="1" applyFill="1" applyBorder="1" applyAlignment="1">
      <alignment horizontal="center"/>
    </xf>
    <xf numFmtId="0" fontId="5" fillId="3" borderId="58" xfId="6" applyFont="1" applyFill="1" applyBorder="1" applyAlignment="1">
      <alignment horizontal="center"/>
    </xf>
    <xf numFmtId="0" fontId="5" fillId="3" borderId="59" xfId="6" applyFont="1" applyFill="1" applyBorder="1" applyAlignment="1">
      <alignment horizontal="center"/>
    </xf>
    <xf numFmtId="0" fontId="6" fillId="2" borderId="60" xfId="6" applyFont="1" applyFill="1" applyBorder="1" applyAlignment="1">
      <alignment horizontal="left"/>
    </xf>
    <xf numFmtId="0" fontId="6" fillId="2" borderId="61" xfId="6" applyFont="1" applyFill="1" applyBorder="1" applyAlignment="1">
      <alignment horizontal="left"/>
    </xf>
    <xf numFmtId="0" fontId="8" fillId="2" borderId="61" xfId="6" applyFont="1" applyFill="1" applyBorder="1" applyAlignment="1">
      <alignment horizontal="center" vertical="center" wrapText="1"/>
    </xf>
    <xf numFmtId="0" fontId="8" fillId="2" borderId="62" xfId="6" applyFont="1" applyFill="1" applyBorder="1" applyAlignment="1">
      <alignment horizontal="center" vertical="center" wrapText="1"/>
    </xf>
    <xf numFmtId="10" fontId="10" fillId="3" borderId="53" xfId="6" applyNumberFormat="1" applyFont="1" applyFill="1" applyBorder="1" applyAlignment="1" applyProtection="1">
      <alignment horizontal="center" vertical="center" wrapText="1"/>
      <protection locked="0"/>
    </xf>
    <xf numFmtId="10" fontId="10" fillId="3" borderId="55" xfId="6" applyNumberFormat="1" applyFont="1" applyFill="1" applyBorder="1" applyAlignment="1" applyProtection="1">
      <alignment horizontal="center" vertical="center" wrapText="1"/>
      <protection locked="0"/>
    </xf>
    <xf numFmtId="0" fontId="9" fillId="0" borderId="67" xfId="6" applyFont="1" applyBorder="1" applyAlignment="1" applyProtection="1">
      <alignment horizontal="left" vertical="center" wrapText="1"/>
      <protection locked="0"/>
    </xf>
    <xf numFmtId="0" fontId="9" fillId="0" borderId="10" xfId="6" applyFont="1" applyBorder="1" applyAlignment="1" applyProtection="1">
      <alignment horizontal="left" vertical="center" wrapText="1"/>
      <protection locked="0"/>
    </xf>
    <xf numFmtId="10" fontId="10" fillId="3" borderId="68" xfId="6" applyNumberFormat="1" applyFont="1" applyFill="1" applyBorder="1" applyAlignment="1" applyProtection="1">
      <alignment horizontal="center" vertical="center" wrapText="1"/>
      <protection locked="0"/>
    </xf>
    <xf numFmtId="10" fontId="10" fillId="3" borderId="69" xfId="6" applyNumberFormat="1" applyFont="1" applyFill="1" applyBorder="1" applyAlignment="1" applyProtection="1">
      <alignment horizontal="center" vertical="center" wrapText="1"/>
      <protection locked="0"/>
    </xf>
    <xf numFmtId="0" fontId="17" fillId="0" borderId="48" xfId="6" applyFont="1" applyFill="1" applyBorder="1" applyAlignment="1" applyProtection="1">
      <alignment horizontal="left" vertical="center" wrapText="1"/>
      <protection locked="0"/>
    </xf>
    <xf numFmtId="0" fontId="17" fillId="0" borderId="46" xfId="6" applyFont="1" applyFill="1" applyBorder="1" applyAlignment="1" applyProtection="1">
      <alignment horizontal="left" vertical="center" wrapText="1"/>
      <protection locked="0"/>
    </xf>
    <xf numFmtId="0" fontId="17" fillId="0" borderId="47" xfId="6" applyFont="1" applyFill="1" applyBorder="1" applyAlignment="1" applyProtection="1">
      <alignment horizontal="left" vertical="center" wrapText="1"/>
      <protection locked="0"/>
    </xf>
    <xf numFmtId="0" fontId="6" fillId="3" borderId="48" xfId="6" applyFont="1" applyFill="1" applyBorder="1" applyAlignment="1">
      <alignment horizontal="center"/>
    </xf>
    <xf numFmtId="0" fontId="5" fillId="3" borderId="46" xfId="6" applyFont="1" applyFill="1" applyBorder="1" applyAlignment="1">
      <alignment horizontal="center"/>
    </xf>
    <xf numFmtId="0" fontId="5" fillId="3" borderId="47" xfId="6" applyFont="1" applyFill="1" applyBorder="1" applyAlignment="1">
      <alignment horizontal="center"/>
    </xf>
    <xf numFmtId="4" fontId="10" fillId="3" borderId="53" xfId="6" applyNumberFormat="1" applyFont="1" applyFill="1" applyBorder="1" applyAlignment="1" applyProtection="1">
      <alignment horizontal="center" vertical="center" wrapText="1"/>
      <protection locked="0"/>
    </xf>
    <xf numFmtId="4" fontId="10" fillId="3" borderId="55" xfId="6" applyNumberFormat="1" applyFont="1" applyFill="1" applyBorder="1" applyAlignment="1" applyProtection="1">
      <alignment horizontal="center" vertical="center" wrapText="1"/>
      <protection locked="0"/>
    </xf>
    <xf numFmtId="0" fontId="10" fillId="2" borderId="49" xfId="6" applyFont="1" applyFill="1" applyBorder="1" applyAlignment="1" applyProtection="1">
      <alignment horizontal="left" vertical="center" wrapText="1"/>
      <protection locked="0"/>
    </xf>
    <xf numFmtId="0" fontId="10" fillId="2" borderId="50" xfId="6" applyFont="1" applyFill="1" applyBorder="1" applyAlignment="1" applyProtection="1">
      <alignment horizontal="left" vertical="center" wrapText="1"/>
      <protection locked="0"/>
    </xf>
    <xf numFmtId="4" fontId="10" fillId="2" borderId="51" xfId="6" applyNumberFormat="1" applyFont="1" applyFill="1" applyBorder="1" applyAlignment="1" applyProtection="1">
      <alignment horizontal="center" vertical="center" wrapText="1"/>
    </xf>
    <xf numFmtId="4" fontId="10" fillId="2" borderId="64" xfId="6" applyNumberFormat="1" applyFont="1" applyFill="1" applyBorder="1" applyAlignment="1" applyProtection="1">
      <alignment horizontal="center" vertical="center" wrapText="1"/>
    </xf>
    <xf numFmtId="0" fontId="9" fillId="0" borderId="52" xfId="6" applyFont="1" applyBorder="1" applyAlignment="1" applyProtection="1">
      <alignment horizontal="left" vertical="center" wrapText="1"/>
      <protection locked="0"/>
    </xf>
    <xf numFmtId="0" fontId="9" fillId="0" borderId="9" xfId="6" applyFont="1" applyBorder="1" applyAlignment="1" applyProtection="1">
      <alignment horizontal="left" vertical="center" wrapText="1"/>
      <protection locked="0"/>
    </xf>
    <xf numFmtId="0" fontId="5" fillId="0" borderId="56" xfId="6" applyFont="1" applyBorder="1" applyAlignment="1">
      <alignment horizontal="center"/>
    </xf>
    <xf numFmtId="0" fontId="5" fillId="0" borderId="22" xfId="6" applyFont="1" applyBorder="1" applyAlignment="1">
      <alignment horizontal="center"/>
    </xf>
    <xf numFmtId="0" fontId="6" fillId="0" borderId="48" xfId="6" applyFont="1" applyBorder="1" applyAlignment="1">
      <alignment horizontal="center" vertical="center" wrapText="1"/>
    </xf>
    <xf numFmtId="0" fontId="6" fillId="0" borderId="46" xfId="6" applyFont="1" applyBorder="1" applyAlignment="1">
      <alignment horizontal="center" vertical="center" wrapText="1"/>
    </xf>
    <xf numFmtId="0" fontId="6" fillId="0" borderId="47" xfId="6" applyFont="1" applyBorder="1" applyAlignment="1">
      <alignment horizontal="center" vertical="center" wrapText="1"/>
    </xf>
    <xf numFmtId="4" fontId="10" fillId="6" borderId="51" xfId="6" applyNumberFormat="1" applyFont="1" applyFill="1" applyBorder="1" applyAlignment="1" applyProtection="1">
      <alignment horizontal="center" vertical="center" wrapText="1"/>
    </xf>
    <xf numFmtId="0" fontId="5" fillId="0" borderId="0" xfId="6" applyFont="1" applyAlignment="1">
      <alignment horizontal="center"/>
    </xf>
    <xf numFmtId="0" fontId="5" fillId="0" borderId="52" xfId="6" applyFont="1" applyFill="1" applyBorder="1" applyAlignment="1">
      <alignment horizontal="center"/>
    </xf>
    <xf numFmtId="0" fontId="5" fillId="0" borderId="9" xfId="6" applyFont="1" applyFill="1" applyBorder="1" applyAlignment="1">
      <alignment horizontal="center"/>
    </xf>
    <xf numFmtId="0" fontId="5" fillId="0" borderId="66" xfId="6" applyFont="1" applyFill="1" applyBorder="1" applyAlignment="1">
      <alignment horizontal="center"/>
    </xf>
    <xf numFmtId="0" fontId="5" fillId="0" borderId="65" xfId="6" applyFont="1" applyFill="1" applyBorder="1" applyAlignment="1">
      <alignment horizontal="center"/>
    </xf>
    <xf numFmtId="0" fontId="5" fillId="0" borderId="103" xfId="6" applyFont="1" applyFill="1" applyBorder="1" applyAlignment="1">
      <alignment horizontal="center"/>
    </xf>
    <xf numFmtId="0" fontId="5" fillId="0" borderId="93" xfId="6" applyFont="1" applyFill="1" applyBorder="1" applyAlignment="1">
      <alignment horizontal="center"/>
    </xf>
    <xf numFmtId="0" fontId="5" fillId="0" borderId="94" xfId="6" applyFont="1" applyFill="1" applyBorder="1" applyAlignment="1">
      <alignment horizontal="center"/>
    </xf>
    <xf numFmtId="4" fontId="5" fillId="6" borderId="95" xfId="6" applyNumberFormat="1" applyFont="1" applyFill="1" applyBorder="1" applyAlignment="1">
      <alignment horizontal="center"/>
    </xf>
    <xf numFmtId="0" fontId="5" fillId="6" borderId="104" xfId="6" applyFont="1" applyFill="1" applyBorder="1" applyAlignment="1">
      <alignment horizontal="center"/>
    </xf>
    <xf numFmtId="0" fontId="5" fillId="0" borderId="67" xfId="6" applyFont="1" applyFill="1" applyBorder="1" applyAlignment="1">
      <alignment horizontal="center"/>
    </xf>
    <xf numFmtId="0" fontId="5" fillId="0" borderId="10" xfId="6" applyFont="1" applyFill="1" applyBorder="1" applyAlignment="1">
      <alignment horizontal="center"/>
    </xf>
    <xf numFmtId="0" fontId="5" fillId="0" borderId="76" xfId="6" applyFont="1" applyFill="1" applyBorder="1" applyAlignment="1">
      <alignment horizontal="center"/>
    </xf>
    <xf numFmtId="0" fontId="5" fillId="0" borderId="77" xfId="6" applyFont="1" applyFill="1" applyBorder="1" applyAlignment="1">
      <alignment horizontal="center"/>
    </xf>
    <xf numFmtId="0" fontId="5" fillId="0" borderId="37" xfId="6" applyFont="1" applyBorder="1" applyAlignment="1">
      <alignment horizontal="center"/>
    </xf>
    <xf numFmtId="0" fontId="5" fillId="0" borderId="34" xfId="6" applyFont="1" applyBorder="1" applyAlignment="1">
      <alignment horizontal="center"/>
    </xf>
    <xf numFmtId="0" fontId="5" fillId="0" borderId="74" xfId="6" applyFont="1" applyFill="1" applyBorder="1" applyAlignment="1">
      <alignment horizontal="center"/>
    </xf>
    <xf numFmtId="0" fontId="5" fillId="0" borderId="8" xfId="6" applyFont="1" applyFill="1" applyBorder="1" applyAlignment="1">
      <alignment horizontal="center"/>
    </xf>
    <xf numFmtId="0" fontId="5" fillId="0" borderId="71" xfId="6" applyFont="1" applyFill="1" applyBorder="1" applyAlignment="1">
      <alignment horizontal="center"/>
    </xf>
    <xf numFmtId="1" fontId="8" fillId="2" borderId="101" xfId="6" applyNumberFormat="1" applyFont="1" applyFill="1" applyBorder="1" applyAlignment="1" applyProtection="1">
      <alignment horizontal="center" vertical="center" wrapText="1"/>
      <protection locked="0"/>
    </xf>
    <xf numFmtId="1" fontId="8" fillId="2" borderId="89" xfId="6" applyNumberFormat="1" applyFont="1" applyFill="1" applyBorder="1" applyAlignment="1" applyProtection="1">
      <alignment horizontal="center" vertical="center" wrapText="1"/>
      <protection locked="0"/>
    </xf>
    <xf numFmtId="0" fontId="5" fillId="0" borderId="92" xfId="6" applyFont="1" applyFill="1" applyBorder="1" applyAlignment="1">
      <alignment horizontal="center"/>
    </xf>
    <xf numFmtId="0" fontId="5" fillId="0" borderId="102" xfId="6" applyFont="1" applyFill="1" applyBorder="1" applyAlignment="1">
      <alignment horizontal="center"/>
    </xf>
    <xf numFmtId="0" fontId="5" fillId="0" borderId="63" xfId="6" applyFont="1" applyFill="1" applyBorder="1" applyAlignment="1">
      <alignment horizontal="center"/>
    </xf>
    <xf numFmtId="0" fontId="5" fillId="0" borderId="53" xfId="6" applyFont="1" applyFill="1" applyBorder="1" applyAlignment="1">
      <alignment horizontal="center"/>
    </xf>
    <xf numFmtId="3" fontId="9" fillId="3" borderId="53" xfId="6" applyNumberFormat="1" applyFont="1" applyFill="1" applyBorder="1" applyAlignment="1" applyProtection="1">
      <alignment horizontal="center" vertical="center" wrapText="1"/>
      <protection locked="0"/>
    </xf>
    <xf numFmtId="3" fontId="9" fillId="3" borderId="55" xfId="6" applyNumberFormat="1" applyFont="1" applyFill="1" applyBorder="1" applyAlignment="1" applyProtection="1">
      <alignment horizontal="center" vertical="center" wrapText="1"/>
      <protection locked="0"/>
    </xf>
    <xf numFmtId="0" fontId="5" fillId="0" borderId="70" xfId="6" applyFont="1" applyFill="1" applyBorder="1" applyAlignment="1">
      <alignment horizontal="center"/>
    </xf>
    <xf numFmtId="0" fontId="5" fillId="0" borderId="68" xfId="6" applyFont="1" applyFill="1" applyBorder="1" applyAlignment="1">
      <alignment horizontal="center"/>
    </xf>
    <xf numFmtId="3" fontId="9" fillId="3" borderId="68" xfId="6" applyNumberFormat="1" applyFont="1" applyFill="1" applyBorder="1" applyAlignment="1" applyProtection="1">
      <alignment horizontal="center" vertical="center" wrapText="1"/>
      <protection locked="0"/>
    </xf>
    <xf numFmtId="3" fontId="9" fillId="3" borderId="69" xfId="6" applyNumberFormat="1" applyFont="1" applyFill="1" applyBorder="1" applyAlignment="1" applyProtection="1">
      <alignment horizontal="center" vertical="center" wrapText="1"/>
      <protection locked="0"/>
    </xf>
    <xf numFmtId="0" fontId="6" fillId="2" borderId="63" xfId="6" applyFont="1" applyFill="1" applyBorder="1" applyAlignment="1" applyProtection="1">
      <alignment horizontal="left" vertical="center" wrapText="1"/>
      <protection locked="0"/>
    </xf>
    <xf numFmtId="0" fontId="6" fillId="2" borderId="53" xfId="6" applyFont="1" applyFill="1" applyBorder="1" applyAlignment="1" applyProtection="1">
      <alignment horizontal="left" vertical="center" wrapText="1"/>
      <protection locked="0"/>
    </xf>
    <xf numFmtId="0" fontId="6" fillId="2" borderId="55" xfId="6" applyFont="1" applyFill="1" applyBorder="1" applyAlignment="1" applyProtection="1">
      <alignment horizontal="left" vertical="center" wrapText="1"/>
      <protection locked="0"/>
    </xf>
    <xf numFmtId="0" fontId="9" fillId="0" borderId="63" xfId="6" applyFont="1" applyBorder="1" applyAlignment="1" applyProtection="1">
      <alignment horizontal="center" vertical="center" wrapText="1"/>
      <protection locked="0"/>
    </xf>
    <xf numFmtId="0" fontId="9" fillId="0" borderId="53" xfId="6" applyFont="1" applyBorder="1" applyAlignment="1" applyProtection="1">
      <alignment horizontal="center" vertical="center" wrapText="1"/>
      <protection locked="0"/>
    </xf>
    <xf numFmtId="17" fontId="9" fillId="0" borderId="53" xfId="6" applyNumberFormat="1" applyFont="1" applyFill="1" applyBorder="1" applyAlignment="1" applyProtection="1">
      <alignment horizontal="center" vertical="center" wrapText="1"/>
      <protection hidden="1"/>
    </xf>
    <xf numFmtId="0" fontId="9" fillId="0" borderId="53" xfId="6" applyFont="1" applyFill="1" applyBorder="1" applyAlignment="1" applyProtection="1">
      <alignment horizontal="center" vertical="center" wrapText="1"/>
      <protection hidden="1"/>
    </xf>
    <xf numFmtId="0" fontId="9" fillId="0" borderId="91" xfId="6" applyFont="1" applyBorder="1" applyAlignment="1" applyProtection="1">
      <alignment horizontal="center" vertical="center" wrapText="1"/>
      <protection locked="0"/>
    </xf>
    <xf numFmtId="0" fontId="9" fillId="0" borderId="78" xfId="6" applyFont="1" applyBorder="1" applyAlignment="1" applyProtection="1">
      <alignment horizontal="center" vertical="center" wrapText="1"/>
      <protection locked="0"/>
    </xf>
    <xf numFmtId="0" fontId="9" fillId="0" borderId="78" xfId="6" applyFont="1" applyFill="1" applyBorder="1" applyAlignment="1" applyProtection="1">
      <alignment horizontal="center" vertical="center" wrapText="1"/>
      <protection hidden="1"/>
    </xf>
    <xf numFmtId="0" fontId="8" fillId="2" borderId="96" xfId="6" applyFont="1" applyFill="1" applyBorder="1" applyAlignment="1">
      <alignment horizontal="center" vertical="center"/>
    </xf>
    <xf numFmtId="0" fontId="8" fillId="2" borderId="97" xfId="6" applyFont="1" applyFill="1" applyBorder="1" applyAlignment="1">
      <alignment horizontal="center" vertical="center"/>
    </xf>
    <xf numFmtId="0" fontId="6" fillId="3" borderId="98" xfId="6" applyFont="1" applyFill="1" applyBorder="1" applyAlignment="1">
      <alignment horizontal="center"/>
    </xf>
    <xf numFmtId="0" fontId="6" fillId="3" borderId="99" xfId="6" applyFont="1" applyFill="1" applyBorder="1" applyAlignment="1">
      <alignment horizontal="center"/>
    </xf>
    <xf numFmtId="0" fontId="6" fillId="3" borderId="100" xfId="6" applyFont="1" applyFill="1" applyBorder="1" applyAlignment="1">
      <alignment horizontal="center"/>
    </xf>
    <xf numFmtId="0" fontId="6" fillId="2" borderId="91" xfId="6" applyFont="1" applyFill="1" applyBorder="1" applyAlignment="1" applyProtection="1">
      <alignment horizontal="left" vertical="center" wrapText="1"/>
      <protection locked="0"/>
    </xf>
    <xf numFmtId="0" fontId="6" fillId="2" borderId="78" xfId="6" applyFont="1" applyFill="1" applyBorder="1" applyAlignment="1" applyProtection="1">
      <alignment horizontal="left" vertical="center" wrapText="1"/>
      <protection locked="0"/>
    </xf>
    <xf numFmtId="3" fontId="9" fillId="6" borderId="78" xfId="6" applyNumberFormat="1" applyFont="1" applyFill="1" applyBorder="1" applyAlignment="1" applyProtection="1">
      <alignment horizontal="center" vertical="center" wrapText="1"/>
      <protection locked="0"/>
    </xf>
    <xf numFmtId="3" fontId="9" fillId="6" borderId="72" xfId="6" applyNumberFormat="1" applyFont="1" applyFill="1" applyBorder="1" applyAlignment="1" applyProtection="1">
      <alignment horizontal="center" vertical="center" wrapText="1"/>
      <protection locked="0"/>
    </xf>
    <xf numFmtId="3" fontId="9" fillId="3" borderId="82" xfId="6" applyNumberFormat="1" applyFont="1" applyFill="1" applyBorder="1" applyAlignment="1" applyProtection="1">
      <alignment horizontal="center" vertical="center" wrapText="1"/>
      <protection locked="0"/>
    </xf>
    <xf numFmtId="3" fontId="9" fillId="3" borderId="83" xfId="6" applyNumberFormat="1" applyFont="1" applyFill="1" applyBorder="1" applyAlignment="1" applyProtection="1">
      <alignment horizontal="center" vertical="center" wrapText="1"/>
      <protection locked="0"/>
    </xf>
    <xf numFmtId="0" fontId="9" fillId="0" borderId="90" xfId="6" applyFont="1" applyBorder="1" applyAlignment="1" applyProtection="1">
      <alignment horizontal="center" vertical="center" wrapText="1"/>
      <protection locked="0"/>
    </xf>
    <xf numFmtId="0" fontId="9" fillId="0" borderId="82" xfId="6" applyFont="1" applyBorder="1" applyAlignment="1" applyProtection="1">
      <alignment horizontal="center" vertical="center" wrapText="1"/>
      <protection locked="0"/>
    </xf>
    <xf numFmtId="0" fontId="9" fillId="0" borderId="82" xfId="6" applyFont="1" applyFill="1" applyBorder="1" applyAlignment="1" applyProtection="1">
      <alignment horizontal="center" vertical="center" wrapText="1"/>
      <protection hidden="1"/>
    </xf>
    <xf numFmtId="3" fontId="9" fillId="3" borderId="78" xfId="6" applyNumberFormat="1" applyFont="1" applyFill="1" applyBorder="1" applyAlignment="1" applyProtection="1">
      <alignment horizontal="center" vertical="center" wrapText="1"/>
      <protection locked="0"/>
    </xf>
    <xf numFmtId="3" fontId="9" fillId="3" borderId="72" xfId="6" applyNumberFormat="1" applyFont="1" applyFill="1" applyBorder="1" applyAlignment="1" applyProtection="1">
      <alignment horizontal="center" vertical="center" wrapText="1"/>
      <protection locked="0"/>
    </xf>
    <xf numFmtId="0" fontId="6" fillId="2" borderId="88" xfId="6" applyFont="1" applyFill="1" applyBorder="1" applyAlignment="1" applyProtection="1">
      <alignment horizontal="left" vertical="center" wrapText="1"/>
      <protection locked="0"/>
    </xf>
    <xf numFmtId="0" fontId="6" fillId="2" borderId="84" xfId="6" applyFont="1" applyFill="1" applyBorder="1" applyAlignment="1" applyProtection="1">
      <alignment horizontal="left" vertical="center" wrapText="1"/>
      <protection locked="0"/>
    </xf>
    <xf numFmtId="1" fontId="8" fillId="2" borderId="84" xfId="6" applyNumberFormat="1" applyFont="1" applyFill="1" applyBorder="1" applyAlignment="1" applyProtection="1">
      <alignment horizontal="center" vertical="center" wrapText="1"/>
      <protection locked="0"/>
    </xf>
    <xf numFmtId="0" fontId="8" fillId="2" borderId="84" xfId="6" applyFont="1" applyFill="1" applyBorder="1" applyAlignment="1">
      <alignment horizontal="center" vertical="center"/>
    </xf>
    <xf numFmtId="0" fontId="8" fillId="2" borderId="85" xfId="6" applyFont="1" applyFill="1" applyBorder="1" applyAlignment="1">
      <alignment horizontal="center" vertical="center"/>
    </xf>
    <xf numFmtId="0" fontId="5" fillId="0" borderId="91" xfId="6" applyFont="1" applyFill="1" applyBorder="1" applyAlignment="1">
      <alignment horizontal="left"/>
    </xf>
    <xf numFmtId="0" fontId="5" fillId="0" borderId="78" xfId="6" applyFont="1" applyFill="1" applyBorder="1" applyAlignment="1">
      <alignment horizontal="left"/>
    </xf>
    <xf numFmtId="3" fontId="10" fillId="6" borderId="78" xfId="6" applyNumberFormat="1" applyFont="1" applyFill="1" applyBorder="1" applyAlignment="1" applyProtection="1">
      <alignment horizontal="center" vertical="center" wrapText="1"/>
      <protection locked="0"/>
    </xf>
    <xf numFmtId="3" fontId="10" fillId="6" borderId="72" xfId="6" applyNumberFormat="1" applyFont="1" applyFill="1" applyBorder="1" applyAlignment="1" applyProtection="1">
      <alignment horizontal="center" vertical="center" wrapText="1"/>
      <protection locked="0"/>
    </xf>
    <xf numFmtId="0" fontId="6" fillId="2" borderId="88" xfId="6" applyFont="1" applyFill="1" applyBorder="1" applyAlignment="1">
      <alignment horizontal="left"/>
    </xf>
    <xf numFmtId="0" fontId="6" fillId="2" borderId="84" xfId="6" applyFont="1" applyFill="1" applyBorder="1" applyAlignment="1">
      <alignment horizontal="left"/>
    </xf>
    <xf numFmtId="0" fontId="5" fillId="0" borderId="91" xfId="6" applyFont="1" applyFill="1" applyBorder="1" applyAlignment="1">
      <alignment horizontal="center"/>
    </xf>
    <xf numFmtId="0" fontId="5" fillId="0" borderId="78" xfId="6" applyFont="1" applyFill="1" applyBorder="1" applyAlignment="1">
      <alignment horizontal="center"/>
    </xf>
    <xf numFmtId="0" fontId="5" fillId="0" borderId="25" xfId="6" applyFont="1" applyBorder="1" applyAlignment="1">
      <alignment horizontal="center"/>
    </xf>
    <xf numFmtId="0" fontId="5" fillId="0" borderId="1" xfId="6" applyFont="1" applyBorder="1" applyAlignment="1">
      <alignment horizontal="center"/>
    </xf>
    <xf numFmtId="0" fontId="6" fillId="0" borderId="86" xfId="6" applyFont="1" applyBorder="1" applyAlignment="1">
      <alignment horizontal="center" vertical="center" wrapText="1"/>
    </xf>
    <xf numFmtId="0" fontId="6" fillId="0" borderId="87" xfId="6" applyFont="1" applyBorder="1" applyAlignment="1">
      <alignment horizontal="center" vertical="center" wrapText="1"/>
    </xf>
    <xf numFmtId="0" fontId="8" fillId="2" borderId="84" xfId="6" applyFont="1" applyFill="1" applyBorder="1" applyAlignment="1">
      <alignment horizontal="center" vertical="center" wrapText="1"/>
    </xf>
    <xf numFmtId="0" fontId="8" fillId="2" borderId="89" xfId="6" applyFont="1" applyFill="1" applyBorder="1" applyAlignment="1">
      <alignment horizontal="center" vertical="center" wrapText="1"/>
    </xf>
    <xf numFmtId="0" fontId="9" fillId="0" borderId="83" xfId="6" applyFont="1" applyBorder="1" applyAlignment="1" applyProtection="1">
      <alignment horizontal="center" vertical="center" wrapText="1"/>
      <protection locked="0"/>
    </xf>
    <xf numFmtId="0" fontId="4" fillId="0" borderId="0" xfId="6" applyAlignment="1"/>
    <xf numFmtId="0" fontId="10" fillId="0" borderId="21" xfId="6" applyFont="1" applyBorder="1" applyAlignment="1" applyProtection="1">
      <alignment horizontal="center" vertical="center"/>
      <protection hidden="1"/>
    </xf>
    <xf numFmtId="0" fontId="10" fillId="0" borderId="15" xfId="6" applyFont="1" applyBorder="1" applyAlignment="1" applyProtection="1">
      <alignment horizontal="center" vertical="center"/>
      <protection hidden="1"/>
    </xf>
    <xf numFmtId="10" fontId="15" fillId="3" borderId="15" xfId="6" applyNumberFormat="1" applyFont="1" applyFill="1" applyBorder="1" applyAlignment="1" applyProtection="1">
      <alignment horizontal="center" vertical="center"/>
    </xf>
    <xf numFmtId="10" fontId="15" fillId="3" borderId="17" xfId="6" applyNumberFormat="1" applyFont="1" applyFill="1" applyBorder="1" applyAlignment="1" applyProtection="1">
      <alignment horizontal="center" vertical="center"/>
    </xf>
    <xf numFmtId="0" fontId="16" fillId="0" borderId="21" xfId="6" applyFont="1" applyBorder="1" applyAlignment="1" applyProtection="1">
      <alignment horizontal="center" vertical="center"/>
      <protection hidden="1"/>
    </xf>
    <xf numFmtId="0" fontId="5" fillId="0" borderId="15" xfId="6" applyFont="1" applyBorder="1" applyAlignment="1" applyProtection="1">
      <alignment horizontal="center" vertical="center"/>
      <protection hidden="1"/>
    </xf>
    <xf numFmtId="0" fontId="5" fillId="0" borderId="32" xfId="6" applyFont="1" applyBorder="1" applyAlignment="1" applyProtection="1">
      <alignment horizontal="center" vertical="center"/>
      <protection hidden="1"/>
    </xf>
    <xf numFmtId="0" fontId="5" fillId="0" borderId="17" xfId="6" applyFont="1" applyBorder="1" applyAlignment="1" applyProtection="1">
      <alignment horizontal="center" vertical="center"/>
      <protection hidden="1"/>
    </xf>
    <xf numFmtId="10" fontId="15" fillId="3" borderId="86" xfId="6" applyNumberFormat="1" applyFont="1" applyFill="1" applyBorder="1" applyAlignment="1" applyProtection="1">
      <alignment horizontal="center" vertical="center"/>
    </xf>
    <xf numFmtId="10" fontId="15" fillId="3" borderId="87" xfId="6" applyNumberFormat="1" applyFont="1" applyFill="1" applyBorder="1" applyAlignment="1" applyProtection="1">
      <alignment horizontal="center" vertical="center"/>
    </xf>
    <xf numFmtId="10" fontId="15" fillId="3" borderId="105" xfId="6" applyNumberFormat="1" applyFont="1" applyFill="1" applyBorder="1" applyAlignment="1" applyProtection="1">
      <alignment horizontal="center" vertical="center"/>
    </xf>
    <xf numFmtId="10" fontId="15" fillId="3" borderId="108" xfId="6" applyNumberFormat="1" applyFont="1" applyFill="1" applyBorder="1" applyAlignment="1" applyProtection="1">
      <alignment horizontal="center" vertical="center"/>
    </xf>
    <xf numFmtId="10" fontId="15" fillId="3" borderId="106" xfId="6" applyNumberFormat="1" applyFont="1" applyFill="1" applyBorder="1" applyAlignment="1" applyProtection="1">
      <alignment horizontal="center" vertical="center"/>
    </xf>
    <xf numFmtId="10" fontId="15" fillId="3" borderId="109" xfId="6" applyNumberFormat="1" applyFont="1" applyFill="1" applyBorder="1" applyAlignment="1" applyProtection="1">
      <alignment horizontal="center" vertical="center"/>
    </xf>
    <xf numFmtId="0" fontId="5" fillId="0" borderId="21" xfId="6" applyFont="1" applyBorder="1" applyAlignment="1" applyProtection="1">
      <alignment horizontal="center" vertical="center"/>
      <protection hidden="1"/>
    </xf>
    <xf numFmtId="0" fontId="6" fillId="3" borderId="21" xfId="6" applyFont="1" applyFill="1" applyBorder="1" applyAlignment="1">
      <alignment horizontal="left"/>
    </xf>
    <xf numFmtId="0" fontId="6" fillId="3" borderId="15" xfId="6" applyFont="1" applyFill="1" applyBorder="1" applyAlignment="1">
      <alignment horizontal="left"/>
    </xf>
    <xf numFmtId="0" fontId="6" fillId="3" borderId="16" xfId="6" applyFont="1" applyFill="1" applyBorder="1" applyAlignment="1">
      <alignment horizontal="left"/>
    </xf>
    <xf numFmtId="0" fontId="6" fillId="2" borderId="21" xfId="6" applyFont="1" applyFill="1" applyBorder="1" applyAlignment="1">
      <alignment horizontal="center"/>
    </xf>
    <xf numFmtId="0" fontId="6" fillId="2" borderId="15" xfId="6" applyFont="1" applyFill="1" applyBorder="1" applyAlignment="1">
      <alignment horizontal="center"/>
    </xf>
    <xf numFmtId="0" fontId="8" fillId="2" borderId="15" xfId="6" applyFont="1" applyFill="1" applyBorder="1" applyAlignment="1">
      <alignment horizontal="center" vertical="center"/>
    </xf>
    <xf numFmtId="0" fontId="8" fillId="2" borderId="16" xfId="6" applyFont="1" applyFill="1" applyBorder="1" applyAlignment="1">
      <alignment horizontal="center" vertical="center"/>
    </xf>
    <xf numFmtId="10" fontId="15" fillId="3" borderId="16" xfId="6" applyNumberFormat="1" applyFont="1" applyFill="1" applyBorder="1" applyAlignment="1" applyProtection="1">
      <alignment horizontal="center" vertical="center"/>
    </xf>
    <xf numFmtId="166" fontId="15" fillId="3" borderId="15" xfId="6" applyNumberFormat="1" applyFont="1" applyFill="1" applyBorder="1" applyAlignment="1" applyProtection="1">
      <alignment horizontal="center" vertical="center"/>
    </xf>
    <xf numFmtId="166" fontId="15" fillId="3" borderId="16" xfId="6" applyNumberFormat="1" applyFont="1" applyFill="1" applyBorder="1" applyAlignment="1" applyProtection="1">
      <alignment horizontal="center" vertical="center"/>
    </xf>
    <xf numFmtId="166" fontId="15" fillId="3" borderId="86" xfId="6" applyNumberFormat="1" applyFont="1" applyFill="1" applyBorder="1" applyAlignment="1" applyProtection="1">
      <alignment horizontal="center" vertical="center"/>
    </xf>
    <xf numFmtId="166" fontId="15" fillId="3" borderId="47" xfId="6" applyNumberFormat="1" applyFont="1" applyFill="1" applyBorder="1" applyAlignment="1" applyProtection="1">
      <alignment horizontal="center" vertical="center"/>
    </xf>
    <xf numFmtId="166" fontId="15" fillId="3" borderId="105" xfId="6" applyNumberFormat="1" applyFont="1" applyFill="1" applyBorder="1" applyAlignment="1" applyProtection="1">
      <alignment horizontal="center" vertical="center"/>
    </xf>
    <xf numFmtId="166" fontId="15" fillId="3" borderId="20" xfId="6" applyNumberFormat="1" applyFont="1" applyFill="1" applyBorder="1" applyAlignment="1" applyProtection="1">
      <alignment horizontal="center" vertical="center"/>
    </xf>
    <xf numFmtId="166" fontId="15" fillId="3" borderId="106" xfId="6" applyNumberFormat="1" applyFont="1" applyFill="1" applyBorder="1" applyAlignment="1" applyProtection="1">
      <alignment horizontal="center" vertical="center"/>
    </xf>
    <xf numFmtId="166" fontId="15" fillId="3" borderId="107" xfId="6" applyNumberFormat="1" applyFont="1" applyFill="1" applyBorder="1" applyAlignment="1" applyProtection="1">
      <alignment horizontal="center" vertical="center"/>
    </xf>
    <xf numFmtId="0" fontId="15" fillId="3" borderId="86" xfId="6" applyNumberFormat="1" applyFont="1" applyFill="1" applyBorder="1" applyAlignment="1" applyProtection="1">
      <alignment horizontal="center" vertical="center"/>
    </xf>
    <xf numFmtId="0" fontId="15" fillId="3" borderId="47" xfId="6" applyNumberFormat="1" applyFont="1" applyFill="1" applyBorder="1" applyAlignment="1" applyProtection="1">
      <alignment horizontal="center" vertical="center"/>
    </xf>
    <xf numFmtId="0" fontId="15" fillId="3" borderId="105" xfId="6" applyNumberFormat="1" applyFont="1" applyFill="1" applyBorder="1" applyAlignment="1" applyProtection="1">
      <alignment horizontal="center" vertical="center"/>
    </xf>
    <xf numFmtId="0" fontId="15" fillId="3" borderId="20" xfId="6" applyNumberFormat="1" applyFont="1" applyFill="1" applyBorder="1" applyAlignment="1" applyProtection="1">
      <alignment horizontal="center" vertical="center"/>
    </xf>
    <xf numFmtId="0" fontId="15" fillId="3" borderId="106" xfId="6" applyNumberFormat="1" applyFont="1" applyFill="1" applyBorder="1" applyAlignment="1" applyProtection="1">
      <alignment horizontal="center" vertical="center"/>
    </xf>
    <xf numFmtId="0" fontId="15" fillId="3" borderId="107" xfId="6" applyNumberFormat="1" applyFont="1" applyFill="1" applyBorder="1" applyAlignment="1" applyProtection="1">
      <alignment horizontal="center" vertical="center"/>
    </xf>
    <xf numFmtId="0" fontId="9" fillId="0" borderId="21" xfId="6" applyFont="1" applyBorder="1" applyAlignment="1" applyProtection="1">
      <alignment horizontal="center" vertical="center"/>
      <protection hidden="1"/>
    </xf>
    <xf numFmtId="166" fontId="8" fillId="3" borderId="17" xfId="6" applyNumberFormat="1" applyFont="1" applyFill="1" applyBorder="1" applyAlignment="1" applyProtection="1">
      <alignment horizontal="center" vertical="center"/>
      <protection locked="0"/>
    </xf>
    <xf numFmtId="166" fontId="8" fillId="3" borderId="18" xfId="6" applyNumberFormat="1" applyFont="1" applyFill="1" applyBorder="1" applyAlignment="1" applyProtection="1">
      <alignment horizontal="center" vertical="center"/>
      <protection locked="0"/>
    </xf>
    <xf numFmtId="0" fontId="6" fillId="0" borderId="31" xfId="6" applyFont="1" applyBorder="1" applyAlignment="1">
      <alignment horizontal="center" vertical="center" wrapText="1"/>
    </xf>
    <xf numFmtId="0" fontId="6" fillId="0" borderId="13" xfId="6" applyFont="1" applyBorder="1" applyAlignment="1">
      <alignment horizontal="center" vertical="center" wrapText="1"/>
    </xf>
    <xf numFmtId="0" fontId="6" fillId="0" borderId="14" xfId="6" applyFont="1" applyBorder="1" applyAlignment="1">
      <alignment horizontal="center" vertical="center" wrapText="1"/>
    </xf>
    <xf numFmtId="166" fontId="8" fillId="3" borderId="15" xfId="6" applyNumberFormat="1" applyFont="1" applyFill="1" applyBorder="1" applyAlignment="1" applyProtection="1">
      <alignment horizontal="center" vertical="center"/>
      <protection locked="0"/>
    </xf>
    <xf numFmtId="166" fontId="8" fillId="3" borderId="16" xfId="6" applyNumberFormat="1" applyFont="1" applyFill="1" applyBorder="1" applyAlignment="1" applyProtection="1">
      <alignment horizontal="center" vertical="center"/>
      <protection locked="0"/>
    </xf>
    <xf numFmtId="0" fontId="9" fillId="0" borderId="21" xfId="6" applyFont="1" applyFill="1" applyBorder="1" applyAlignment="1" applyProtection="1">
      <alignment horizontal="left" vertical="center" wrapText="1"/>
      <protection hidden="1"/>
    </xf>
    <xf numFmtId="0" fontId="9" fillId="0" borderId="15" xfId="6" applyFont="1" applyFill="1" applyBorder="1" applyAlignment="1" applyProtection="1">
      <alignment horizontal="left" vertical="center" wrapText="1"/>
      <protection hidden="1"/>
    </xf>
    <xf numFmtId="0" fontId="9" fillId="0" borderId="32" xfId="6" applyFont="1" applyFill="1" applyBorder="1" applyAlignment="1" applyProtection="1">
      <alignment horizontal="left" vertical="center" wrapText="1"/>
      <protection hidden="1"/>
    </xf>
    <xf numFmtId="0" fontId="9" fillId="0" borderId="17" xfId="6" applyFont="1" applyFill="1" applyBorder="1" applyAlignment="1" applyProtection="1">
      <alignment horizontal="left" vertical="center" wrapText="1"/>
      <protection hidden="1"/>
    </xf>
    <xf numFmtId="0" fontId="9" fillId="0" borderId="15" xfId="6" applyFont="1" applyFill="1" applyBorder="1" applyAlignment="1" applyProtection="1">
      <alignment horizontal="left" vertical="center"/>
      <protection hidden="1"/>
    </xf>
    <xf numFmtId="0" fontId="10" fillId="2" borderId="32" xfId="6" applyFont="1" applyFill="1" applyBorder="1" applyAlignment="1" applyProtection="1">
      <alignment horizontal="left" vertical="center"/>
      <protection hidden="1"/>
    </xf>
    <xf numFmtId="0" fontId="10" fillId="2" borderId="17" xfId="6" applyFont="1" applyFill="1" applyBorder="1" applyAlignment="1" applyProtection="1">
      <alignment horizontal="left" vertical="center"/>
      <protection hidden="1"/>
    </xf>
    <xf numFmtId="0" fontId="6" fillId="3" borderId="31" xfId="6" applyFont="1" applyFill="1" applyBorder="1" applyAlignment="1">
      <alignment horizontal="center"/>
    </xf>
    <xf numFmtId="0" fontId="6" fillId="3" borderId="13" xfId="6" applyFont="1" applyFill="1" applyBorder="1" applyAlignment="1">
      <alignment horizontal="center"/>
    </xf>
    <xf numFmtId="0" fontId="6" fillId="3" borderId="14" xfId="6" applyFont="1" applyFill="1" applyBorder="1" applyAlignment="1">
      <alignment horizontal="center"/>
    </xf>
    <xf numFmtId="0" fontId="10" fillId="2" borderId="21" xfId="6" applyFont="1" applyFill="1" applyBorder="1" applyAlignment="1" applyProtection="1">
      <alignment horizontal="left" vertical="center"/>
      <protection hidden="1"/>
    </xf>
    <xf numFmtId="0" fontId="10" fillId="2" borderId="15" xfId="6" applyFont="1" applyFill="1" applyBorder="1" applyAlignment="1" applyProtection="1">
      <alignment horizontal="left" vertical="center"/>
      <protection hidden="1"/>
    </xf>
    <xf numFmtId="0" fontId="6" fillId="2" borderId="21" xfId="6" applyFont="1" applyFill="1" applyBorder="1" applyAlignment="1" applyProtection="1">
      <alignment horizontal="center" vertical="center"/>
      <protection hidden="1"/>
    </xf>
    <xf numFmtId="0" fontId="6" fillId="2" borderId="15" xfId="6" applyFont="1" applyFill="1" applyBorder="1" applyAlignment="1" applyProtection="1">
      <alignment horizontal="center" vertical="center"/>
      <protection hidden="1"/>
    </xf>
    <xf numFmtId="0" fontId="9" fillId="0" borderId="21" xfId="6" applyFont="1" applyFill="1" applyBorder="1" applyAlignment="1" applyProtection="1">
      <alignment horizontal="left" vertical="center"/>
      <protection hidden="1"/>
    </xf>
    <xf numFmtId="0" fontId="5" fillId="2" borderId="21" xfId="6" applyFont="1" applyFill="1" applyBorder="1" applyAlignment="1" applyProtection="1">
      <alignment horizontal="center" vertical="center"/>
      <protection hidden="1"/>
    </xf>
    <xf numFmtId="0" fontId="5" fillId="2" borderId="15" xfId="6" applyFont="1" applyFill="1" applyBorder="1" applyAlignment="1" applyProtection="1">
      <alignment horizontal="center" vertical="center"/>
      <protection hidden="1"/>
    </xf>
    <xf numFmtId="0" fontId="5" fillId="0" borderId="31" xfId="6" applyFont="1" applyBorder="1" applyAlignment="1">
      <alignment horizontal="center"/>
    </xf>
    <xf numFmtId="0" fontId="5" fillId="0" borderId="13" xfId="6" applyFont="1" applyBorder="1" applyAlignment="1">
      <alignment horizontal="center"/>
    </xf>
    <xf numFmtId="0" fontId="6" fillId="0" borderId="21" xfId="6" applyFont="1" applyBorder="1" applyAlignment="1">
      <alignment horizontal="center" vertical="center" wrapText="1"/>
    </xf>
    <xf numFmtId="0" fontId="6" fillId="0" borderId="15" xfId="6" applyFont="1" applyBorder="1" applyAlignment="1">
      <alignment horizontal="center" vertical="center" wrapText="1"/>
    </xf>
    <xf numFmtId="0" fontId="6" fillId="0" borderId="16" xfId="6" applyFont="1" applyBorder="1" applyAlignment="1">
      <alignment horizontal="center" vertical="center" wrapText="1"/>
    </xf>
    <xf numFmtId="0" fontId="6" fillId="3" borderId="21" xfId="6" applyFont="1" applyFill="1" applyBorder="1" applyAlignment="1">
      <alignment horizontal="center"/>
    </xf>
    <xf numFmtId="0" fontId="6" fillId="3" borderId="15" xfId="6" applyFont="1" applyFill="1" applyBorder="1" applyAlignment="1">
      <alignment horizontal="center"/>
    </xf>
    <xf numFmtId="0" fontId="6" fillId="3" borderId="16" xfId="6" applyFont="1" applyFill="1" applyBorder="1" applyAlignment="1">
      <alignment horizontal="center"/>
    </xf>
    <xf numFmtId="0" fontId="13" fillId="2" borderId="21" xfId="6" applyFont="1" applyFill="1" applyBorder="1" applyAlignment="1" applyProtection="1">
      <alignment horizontal="center" vertical="center"/>
      <protection hidden="1"/>
    </xf>
    <xf numFmtId="0" fontId="13" fillId="2" borderId="15" xfId="6" applyFont="1" applyFill="1" applyBorder="1" applyAlignment="1" applyProtection="1">
      <alignment horizontal="center" vertical="center"/>
      <protection hidden="1"/>
    </xf>
    <xf numFmtId="0" fontId="8" fillId="2" borderId="21" xfId="6" applyFont="1" applyFill="1" applyBorder="1" applyAlignment="1" applyProtection="1">
      <alignment horizontal="center" vertical="center"/>
      <protection hidden="1"/>
    </xf>
    <xf numFmtId="0" fontId="8" fillId="2" borderId="15" xfId="6" applyFont="1" applyFill="1" applyBorder="1" applyAlignment="1" applyProtection="1">
      <alignment horizontal="center" vertical="center"/>
      <protection hidden="1"/>
    </xf>
    <xf numFmtId="0" fontId="0" fillId="0" borderId="112" xfId="0" applyBorder="1" applyAlignment="1">
      <alignment horizontal="center" vertical="center"/>
    </xf>
    <xf numFmtId="0" fontId="0" fillId="0" borderId="39" xfId="0" applyBorder="1" applyAlignment="1">
      <alignment horizontal="center" vertical="center"/>
    </xf>
    <xf numFmtId="0" fontId="0" fillId="0" borderId="112" xfId="0" applyBorder="1" applyAlignment="1">
      <alignment horizontal="left" vertical="center"/>
    </xf>
    <xf numFmtId="0" fontId="0" fillId="0" borderId="39" xfId="0" applyBorder="1" applyAlignment="1">
      <alignment horizontal="left" vertical="center"/>
    </xf>
    <xf numFmtId="0" fontId="38" fillId="0" borderId="57" xfId="0" applyFont="1" applyBorder="1" applyAlignment="1">
      <alignment horizontal="center" vertical="center"/>
    </xf>
    <xf numFmtId="0" fontId="38" fillId="0" borderId="110" xfId="0" applyFont="1" applyBorder="1" applyAlignment="1">
      <alignment horizontal="center" vertical="center"/>
    </xf>
    <xf numFmtId="0" fontId="0" fillId="0" borderId="29" xfId="0" applyBorder="1" applyAlignment="1">
      <alignment horizontal="center" vertical="center"/>
    </xf>
    <xf numFmtId="0" fontId="0" fillId="0" borderId="111" xfId="0" applyBorder="1" applyAlignment="1">
      <alignment horizontal="center" vertical="center"/>
    </xf>
    <xf numFmtId="0" fontId="0" fillId="0" borderId="42" xfId="0" applyBorder="1" applyAlignment="1">
      <alignment horizontal="center" vertical="center"/>
    </xf>
    <xf numFmtId="0" fontId="0" fillId="0" borderId="30" xfId="0" applyBorder="1" applyAlignment="1">
      <alignment horizontal="center" vertical="center" wrapText="1"/>
    </xf>
    <xf numFmtId="0" fontId="0" fillId="0" borderId="54" xfId="0" applyBorder="1" applyAlignment="1">
      <alignment horizontal="center" vertical="center" wrapText="1"/>
    </xf>
    <xf numFmtId="0" fontId="0" fillId="0" borderId="39" xfId="0" applyBorder="1" applyAlignment="1">
      <alignment horizontal="center" vertical="center" wrapText="1"/>
    </xf>
    <xf numFmtId="0" fontId="0" fillId="0" borderId="54" xfId="0" applyBorder="1" applyAlignment="1">
      <alignment horizontal="center" vertical="center"/>
    </xf>
    <xf numFmtId="0" fontId="0" fillId="0" borderId="112" xfId="0" applyBorder="1" applyAlignment="1">
      <alignment horizontal="left" vertical="center" wrapText="1"/>
    </xf>
    <xf numFmtId="0" fontId="0" fillId="0" borderId="54" xfId="0" applyBorder="1" applyAlignment="1">
      <alignment horizontal="left" vertical="center" wrapText="1"/>
    </xf>
    <xf numFmtId="0" fontId="0" fillId="0" borderId="54" xfId="0" applyBorder="1" applyAlignment="1">
      <alignment horizontal="left" vertical="center"/>
    </xf>
    <xf numFmtId="0" fontId="0" fillId="0" borderId="112" xfId="0" applyBorder="1" applyAlignment="1">
      <alignment vertical="center" wrapText="1"/>
    </xf>
    <xf numFmtId="0" fontId="0" fillId="0" borderId="54" xfId="0" applyBorder="1" applyAlignment="1">
      <alignment vertical="center" wrapTex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0" borderId="30" xfId="0" applyBorder="1" applyAlignment="1">
      <alignment horizontal="center" vertical="center"/>
    </xf>
    <xf numFmtId="0" fontId="0" fillId="0" borderId="113" xfId="0" applyBorder="1" applyAlignment="1">
      <alignment horizontal="center" vertical="center"/>
    </xf>
    <xf numFmtId="0" fontId="0" fillId="0" borderId="30" xfId="0" applyBorder="1" applyAlignment="1">
      <alignment vertical="center" wrapText="1"/>
    </xf>
    <xf numFmtId="0" fontId="0" fillId="0" borderId="113" xfId="0" applyBorder="1" applyAlignment="1">
      <alignment vertical="center" wrapText="1"/>
    </xf>
    <xf numFmtId="0" fontId="0" fillId="0" borderId="39" xfId="0" applyBorder="1" applyAlignment="1">
      <alignment horizontal="left" vertical="center" wrapText="1"/>
    </xf>
    <xf numFmtId="0" fontId="0" fillId="0" borderId="30" xfId="0" applyBorder="1" applyAlignment="1">
      <alignment horizontal="left" vertical="center"/>
    </xf>
    <xf numFmtId="0" fontId="0" fillId="0" borderId="113" xfId="0" applyBorder="1" applyAlignment="1">
      <alignment horizontal="left" vertical="center"/>
    </xf>
    <xf numFmtId="0" fontId="0" fillId="0" borderId="113" xfId="0" applyBorder="1" applyAlignment="1">
      <alignment horizontal="left" vertical="center" wrapText="1"/>
    </xf>
    <xf numFmtId="0" fontId="0" fillId="0" borderId="29" xfId="0" applyBorder="1" applyAlignment="1">
      <alignment horizontal="center" vertical="center" wrapText="1"/>
    </xf>
    <xf numFmtId="0" fontId="0" fillId="0" borderId="111" xfId="0" applyBorder="1" applyAlignment="1">
      <alignment horizontal="center" vertical="center" wrapText="1"/>
    </xf>
    <xf numFmtId="0" fontId="0" fillId="0" borderId="42" xfId="0" applyBorder="1" applyAlignment="1">
      <alignment horizontal="center" vertical="center" wrapText="1"/>
    </xf>
    <xf numFmtId="0" fontId="0" fillId="0" borderId="39" xfId="0" applyBorder="1" applyAlignment="1">
      <alignment vertical="center" wrapText="1"/>
    </xf>
    <xf numFmtId="0" fontId="0" fillId="0" borderId="112" xfId="0" applyBorder="1" applyAlignment="1">
      <alignment horizontal="left" wrapText="1"/>
    </xf>
    <xf numFmtId="0" fontId="0" fillId="0" borderId="54" xfId="0" applyBorder="1" applyAlignment="1">
      <alignment horizontal="left" wrapText="1"/>
    </xf>
    <xf numFmtId="0" fontId="0" fillId="0" borderId="15" xfId="0"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vertical="center"/>
    </xf>
    <xf numFmtId="0" fontId="0" fillId="0" borderId="17" xfId="0" applyBorder="1" applyAlignment="1">
      <alignment horizontal="left" vertical="center" wrapText="1"/>
    </xf>
    <xf numFmtId="0" fontId="0" fillId="0" borderId="21" xfId="0" applyBorder="1" applyAlignment="1">
      <alignment horizontal="center"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left" vertical="center" wrapText="1"/>
    </xf>
    <xf numFmtId="0" fontId="27" fillId="0" borderId="0" xfId="4" applyFont="1" applyAlignment="1" applyProtection="1">
      <alignment horizontal="center" wrapText="1"/>
      <protection locked="0"/>
    </xf>
    <xf numFmtId="10" fontId="15" fillId="3" borderId="15" xfId="4" applyNumberFormat="1" applyFont="1" applyFill="1" applyBorder="1" applyAlignment="1" applyProtection="1">
      <alignment horizontal="right"/>
      <protection locked="0"/>
    </xf>
    <xf numFmtId="2" fontId="15" fillId="3" borderId="15" xfId="4" applyNumberFormat="1" applyFont="1" applyFill="1" applyBorder="1" applyAlignment="1" applyProtection="1">
      <alignment horizontal="right"/>
      <protection locked="0"/>
    </xf>
    <xf numFmtId="44" fontId="15" fillId="7" borderId="15" xfId="4" applyNumberFormat="1" applyFont="1" applyFill="1" applyBorder="1" applyAlignment="1" applyProtection="1">
      <alignment horizontal="right"/>
      <protection locked="0"/>
    </xf>
    <xf numFmtId="0" fontId="30" fillId="4" borderId="118" xfId="4" applyFont="1" applyFill="1" applyBorder="1" applyAlignment="1" applyProtection="1">
      <alignment horizontal="center"/>
      <protection locked="0"/>
    </xf>
    <xf numFmtId="0" fontId="30" fillId="4" borderId="117" xfId="4" applyFont="1" applyFill="1" applyBorder="1" applyAlignment="1" applyProtection="1">
      <alignment horizontal="center"/>
      <protection locked="0"/>
    </xf>
    <xf numFmtId="0" fontId="30" fillId="4" borderId="116" xfId="4" applyFont="1" applyFill="1" applyBorder="1" applyAlignment="1" applyProtection="1">
      <alignment horizontal="center"/>
      <protection locked="0"/>
    </xf>
  </cellXfs>
  <cellStyles count="12">
    <cellStyle name="Euro" xfId="1"/>
    <cellStyle name="Euro 2" xfId="9"/>
    <cellStyle name="Migliaia [0] 2" xfId="2"/>
    <cellStyle name="Migliaia 2" xfId="11"/>
    <cellStyle name="Normale" xfId="0" builtinId="0"/>
    <cellStyle name="Normale 2" xfId="3"/>
    <cellStyle name="Normale 3" xfId="4"/>
    <cellStyle name="Normale 4" xfId="5"/>
    <cellStyle name="Normale 5" xfId="6"/>
    <cellStyle name="Percentuale 2" xfId="10"/>
    <cellStyle name="Valuta" xfId="8" builtinId="4"/>
    <cellStyle name="Währung" xfId="7"/>
  </cellStyles>
  <dxfs count="12">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font>
      <border>
        <left style="thin">
          <color indexed="64"/>
        </left>
        <right style="thin">
          <color indexed="64"/>
        </right>
        <top style="thin">
          <color indexed="64"/>
        </top>
        <bottom style="thin">
          <color indexed="64"/>
        </bottom>
      </border>
    </dxf>
    <dxf>
      <font>
        <strike val="0"/>
        <condense val="0"/>
        <extend val="0"/>
      </font>
      <fill>
        <patternFill>
          <bgColor indexed="41"/>
        </patternFill>
      </fill>
      <border>
        <left style="thin">
          <color indexed="64"/>
        </left>
        <right style="thin">
          <color indexed="64"/>
        </right>
        <top style="thin">
          <color indexed="64"/>
        </top>
        <bottom style="thin">
          <color indexed="64"/>
        </bottom>
      </border>
    </dxf>
    <dxf>
      <font>
        <b/>
        <i val="0"/>
        <strike val="0"/>
        <condense val="0"/>
        <extend val="0"/>
        <color auto="1"/>
      </font>
      <fill>
        <patternFill>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b val="0"/>
        <i val="0"/>
        <strike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b val="0"/>
        <i val="0"/>
        <strike val="0"/>
        <condense val="0"/>
        <extend val="0"/>
        <color auto="1"/>
      </font>
      <border>
        <left style="thin">
          <color indexed="64"/>
        </left>
        <right style="thin">
          <color indexed="64"/>
        </right>
        <top style="thin">
          <color indexed="64"/>
        </top>
        <bottom style="thin">
          <color indexed="64"/>
        </bottom>
      </border>
    </dxf>
    <dxf>
      <font>
        <b val="0"/>
        <i val="0"/>
        <condense val="0"/>
        <extend val="0"/>
        <color indexed="9"/>
      </font>
      <fill>
        <patternFill patternType="none">
          <bgColor indexed="65"/>
        </patternFill>
      </fill>
      <border>
        <left/>
        <right/>
        <top/>
        <bottom/>
      </border>
    </dxf>
    <dxf>
      <font>
        <b val="0"/>
        <i val="0"/>
        <condense val="0"/>
        <extend val="0"/>
        <color auto="1"/>
      </font>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view="pageLayout" zoomScaleNormal="100" zoomScaleSheetLayoutView="100" workbookViewId="0">
      <selection activeCell="E64" sqref="E64"/>
    </sheetView>
  </sheetViews>
  <sheetFormatPr defaultRowHeight="12.95" customHeight="1" x14ac:dyDescent="0.25"/>
  <cols>
    <col min="1" max="1" width="4.140625" customWidth="1"/>
    <col min="2" max="2" width="43.5703125" customWidth="1"/>
    <col min="3" max="3" width="12.85546875" customWidth="1"/>
    <col min="4" max="4" width="64.28515625" customWidth="1"/>
    <col min="5" max="5" width="42.42578125" style="53" customWidth="1"/>
    <col min="6" max="7" width="9.140625" style="52" hidden="1" customWidth="1"/>
    <col min="8" max="16384" width="9.140625" style="52"/>
  </cols>
  <sheetData>
    <row r="1" spans="1:5" s="51" customFormat="1" ht="29.25" customHeight="1" x14ac:dyDescent="0.25">
      <c r="A1" s="1" t="s">
        <v>277</v>
      </c>
      <c r="B1" s="1" t="s">
        <v>280</v>
      </c>
      <c r="C1" s="1" t="s">
        <v>55</v>
      </c>
      <c r="D1" s="1" t="s">
        <v>279</v>
      </c>
      <c r="E1" s="50" t="s">
        <v>278</v>
      </c>
    </row>
    <row r="2" spans="1:5" ht="15" customHeight="1" x14ac:dyDescent="0.25">
      <c r="A2">
        <v>1</v>
      </c>
      <c r="B2" t="s">
        <v>0</v>
      </c>
      <c r="C2">
        <v>1</v>
      </c>
      <c r="D2" t="s">
        <v>13</v>
      </c>
      <c r="E2" s="70" t="s">
        <v>368</v>
      </c>
    </row>
    <row r="3" spans="1:5" ht="18" customHeight="1" x14ac:dyDescent="0.25">
      <c r="C3">
        <v>2</v>
      </c>
      <c r="D3" t="s">
        <v>14</v>
      </c>
      <c r="E3" s="70" t="s">
        <v>368</v>
      </c>
    </row>
    <row r="4" spans="1:5" ht="15" customHeight="1" x14ac:dyDescent="0.25">
      <c r="C4">
        <v>3</v>
      </c>
      <c r="D4" t="s">
        <v>15</v>
      </c>
      <c r="E4" s="70" t="s">
        <v>365</v>
      </c>
    </row>
    <row r="5" spans="1:5" ht="15" customHeight="1" x14ac:dyDescent="0.25">
      <c r="C5">
        <v>4</v>
      </c>
      <c r="D5" t="s">
        <v>16</v>
      </c>
      <c r="E5" s="70" t="s">
        <v>365</v>
      </c>
    </row>
    <row r="6" spans="1:5" ht="15" customHeight="1" x14ac:dyDescent="0.25">
      <c r="C6">
        <v>5</v>
      </c>
      <c r="D6" t="s">
        <v>17</v>
      </c>
      <c r="E6" s="70" t="s">
        <v>366</v>
      </c>
    </row>
    <row r="7" spans="1:5" ht="15" customHeight="1" x14ac:dyDescent="0.25">
      <c r="C7">
        <v>6</v>
      </c>
      <c r="D7" t="s">
        <v>18</v>
      </c>
      <c r="E7" s="70" t="s">
        <v>366</v>
      </c>
    </row>
    <row r="8" spans="1:5" ht="15" customHeight="1" x14ac:dyDescent="0.25">
      <c r="C8">
        <v>7</v>
      </c>
      <c r="D8" t="s">
        <v>19</v>
      </c>
      <c r="E8" s="70" t="s">
        <v>368</v>
      </c>
    </row>
    <row r="9" spans="1:5" ht="12.75" customHeight="1" x14ac:dyDescent="0.25">
      <c r="C9">
        <v>8</v>
      </c>
      <c r="D9" t="s">
        <v>20</v>
      </c>
      <c r="E9" s="70" t="s">
        <v>369</v>
      </c>
    </row>
    <row r="10" spans="1:5" ht="12.75" customHeight="1" x14ac:dyDescent="0.25">
      <c r="C10">
        <v>10</v>
      </c>
      <c r="D10" t="s">
        <v>336</v>
      </c>
      <c r="E10" s="70" t="s">
        <v>369</v>
      </c>
    </row>
    <row r="11" spans="1:5" ht="12.75" customHeight="1" x14ac:dyDescent="0.25">
      <c r="C11">
        <v>11</v>
      </c>
      <c r="D11" t="s">
        <v>21</v>
      </c>
      <c r="E11" s="70" t="s">
        <v>368</v>
      </c>
    </row>
    <row r="12" spans="1:5" ht="12.95" customHeight="1" x14ac:dyDescent="0.25">
      <c r="A12">
        <v>3</v>
      </c>
      <c r="B12" t="s">
        <v>1</v>
      </c>
      <c r="C12">
        <v>1</v>
      </c>
      <c r="D12" t="s">
        <v>22</v>
      </c>
      <c r="E12" s="71" t="s">
        <v>367</v>
      </c>
    </row>
    <row r="13" spans="1:5" ht="12.95" customHeight="1" x14ac:dyDescent="0.25">
      <c r="C13">
        <v>2</v>
      </c>
      <c r="D13" t="s">
        <v>23</v>
      </c>
      <c r="E13" s="71" t="s">
        <v>369</v>
      </c>
    </row>
    <row r="14" spans="1:5" ht="12.95" customHeight="1" x14ac:dyDescent="0.25">
      <c r="A14">
        <v>4</v>
      </c>
      <c r="B14" t="s">
        <v>2</v>
      </c>
      <c r="C14">
        <v>1</v>
      </c>
      <c r="D14" t="s">
        <v>24</v>
      </c>
      <c r="E14" s="70" t="s">
        <v>368</v>
      </c>
    </row>
    <row r="15" spans="1:5" ht="12.95" customHeight="1" x14ac:dyDescent="0.25">
      <c r="C15">
        <v>2</v>
      </c>
      <c r="D15" t="s">
        <v>25</v>
      </c>
      <c r="E15" s="70" t="s">
        <v>368</v>
      </c>
    </row>
    <row r="16" spans="1:5" ht="12.95" customHeight="1" x14ac:dyDescent="0.25">
      <c r="C16">
        <v>4</v>
      </c>
      <c r="D16" t="s">
        <v>26</v>
      </c>
      <c r="E16" s="70" t="s">
        <v>369</v>
      </c>
    </row>
    <row r="17" spans="1:5" ht="12.95" customHeight="1" x14ac:dyDescent="0.25">
      <c r="C17">
        <v>6</v>
      </c>
      <c r="D17" t="s">
        <v>27</v>
      </c>
      <c r="E17" s="70" t="s">
        <v>368</v>
      </c>
    </row>
    <row r="18" spans="1:5" ht="12.95" customHeight="1" x14ac:dyDescent="0.25">
      <c r="A18">
        <v>5</v>
      </c>
      <c r="B18" t="s">
        <v>3</v>
      </c>
      <c r="C18">
        <v>1</v>
      </c>
      <c r="D18" t="s">
        <v>28</v>
      </c>
      <c r="E18" s="70" t="s">
        <v>369</v>
      </c>
    </row>
    <row r="19" spans="1:5" ht="12.95" customHeight="1" x14ac:dyDescent="0.25">
      <c r="C19">
        <v>2</v>
      </c>
      <c r="D19" t="s">
        <v>29</v>
      </c>
      <c r="E19" s="70" t="s">
        <v>368</v>
      </c>
    </row>
    <row r="20" spans="1:5" ht="12.95" customHeight="1" x14ac:dyDescent="0.25">
      <c r="A20">
        <v>6</v>
      </c>
      <c r="B20" t="s">
        <v>4</v>
      </c>
      <c r="C20">
        <v>1</v>
      </c>
      <c r="D20" t="s">
        <v>30</v>
      </c>
      <c r="E20" s="70" t="s">
        <v>368</v>
      </c>
    </row>
    <row r="21" spans="1:5" ht="12.95" customHeight="1" x14ac:dyDescent="0.25">
      <c r="C21">
        <v>2</v>
      </c>
      <c r="D21" t="s">
        <v>31</v>
      </c>
      <c r="E21" s="70" t="s">
        <v>368</v>
      </c>
    </row>
    <row r="22" spans="1:5" ht="12.95" customHeight="1" x14ac:dyDescent="0.25">
      <c r="A22">
        <v>7</v>
      </c>
      <c r="B22" t="s">
        <v>370</v>
      </c>
      <c r="C22">
        <v>1</v>
      </c>
      <c r="D22" t="s">
        <v>371</v>
      </c>
      <c r="E22" s="70" t="s">
        <v>368</v>
      </c>
    </row>
    <row r="23" spans="1:5" ht="12.95" customHeight="1" x14ac:dyDescent="0.25">
      <c r="A23">
        <v>8</v>
      </c>
      <c r="B23" t="s">
        <v>5</v>
      </c>
      <c r="C23">
        <v>1</v>
      </c>
      <c r="D23" t="s">
        <v>32</v>
      </c>
      <c r="E23" s="70" t="s">
        <v>366</v>
      </c>
    </row>
    <row r="24" spans="1:5" ht="12.95" customHeight="1" x14ac:dyDescent="0.25">
      <c r="C24">
        <v>2</v>
      </c>
      <c r="D24" s="2" t="s">
        <v>33</v>
      </c>
      <c r="E24" s="70" t="s">
        <v>369</v>
      </c>
    </row>
    <row r="25" spans="1:5" ht="30.75" customHeight="1" x14ac:dyDescent="0.25">
      <c r="A25">
        <v>9</v>
      </c>
      <c r="B25" s="2" t="s">
        <v>6</v>
      </c>
      <c r="C25">
        <v>1</v>
      </c>
      <c r="D25" t="s">
        <v>34</v>
      </c>
      <c r="E25" s="70" t="s">
        <v>369</v>
      </c>
    </row>
    <row r="26" spans="1:5" ht="12.95" customHeight="1" x14ac:dyDescent="0.25">
      <c r="C26">
        <v>2</v>
      </c>
      <c r="D26" t="s">
        <v>35</v>
      </c>
      <c r="E26" s="70" t="s">
        <v>366</v>
      </c>
    </row>
    <row r="27" spans="1:5" ht="12.95" customHeight="1" x14ac:dyDescent="0.25">
      <c r="C27">
        <v>3</v>
      </c>
      <c r="D27" t="s">
        <v>36</v>
      </c>
      <c r="E27" s="70" t="s">
        <v>366</v>
      </c>
    </row>
    <row r="28" spans="1:5" ht="12.95" customHeight="1" x14ac:dyDescent="0.25">
      <c r="C28">
        <v>4</v>
      </c>
      <c r="D28" t="s">
        <v>37</v>
      </c>
      <c r="E28" s="70" t="s">
        <v>366</v>
      </c>
    </row>
    <row r="29" spans="1:5" ht="12.95" customHeight="1" x14ac:dyDescent="0.25">
      <c r="C29">
        <v>7</v>
      </c>
      <c r="D29" t="s">
        <v>38</v>
      </c>
      <c r="E29" s="70" t="s">
        <v>369</v>
      </c>
    </row>
    <row r="30" spans="1:5" ht="12.95" customHeight="1" x14ac:dyDescent="0.25">
      <c r="C30">
        <v>8</v>
      </c>
      <c r="D30" t="s">
        <v>39</v>
      </c>
      <c r="E30" s="70" t="s">
        <v>369</v>
      </c>
    </row>
    <row r="31" spans="1:5" ht="12.95" customHeight="1" x14ac:dyDescent="0.25">
      <c r="A31">
        <v>10</v>
      </c>
      <c r="B31" t="s">
        <v>7</v>
      </c>
      <c r="C31">
        <v>2</v>
      </c>
      <c r="D31" t="s">
        <v>40</v>
      </c>
      <c r="E31" s="70" t="s">
        <v>369</v>
      </c>
    </row>
    <row r="32" spans="1:5" ht="12.95" customHeight="1" x14ac:dyDescent="0.25">
      <c r="C32">
        <v>5</v>
      </c>
      <c r="D32" t="s">
        <v>41</v>
      </c>
      <c r="E32" s="70" t="s">
        <v>366</v>
      </c>
    </row>
    <row r="33" spans="1:5" ht="12.95" customHeight="1" x14ac:dyDescent="0.25">
      <c r="A33">
        <v>11</v>
      </c>
      <c r="B33" t="s">
        <v>337</v>
      </c>
      <c r="C33">
        <v>1</v>
      </c>
      <c r="D33" t="s">
        <v>298</v>
      </c>
      <c r="E33" s="70" t="s">
        <v>367</v>
      </c>
    </row>
    <row r="34" spans="1:5" ht="12.95" customHeight="1" x14ac:dyDescent="0.25">
      <c r="C34">
        <v>2</v>
      </c>
      <c r="D34" t="s">
        <v>338</v>
      </c>
      <c r="E34" s="70" t="s">
        <v>369</v>
      </c>
    </row>
    <row r="35" spans="1:5" ht="12.95" customHeight="1" x14ac:dyDescent="0.25">
      <c r="A35">
        <v>12</v>
      </c>
      <c r="B35" t="s">
        <v>8</v>
      </c>
      <c r="C35">
        <v>1</v>
      </c>
      <c r="D35" t="s">
        <v>42</v>
      </c>
      <c r="E35" s="70" t="s">
        <v>368</v>
      </c>
    </row>
    <row r="36" spans="1:5" ht="12.95" customHeight="1" x14ac:dyDescent="0.25">
      <c r="C36">
        <v>2</v>
      </c>
      <c r="D36" t="s">
        <v>43</v>
      </c>
      <c r="E36" s="70" t="s">
        <v>369</v>
      </c>
    </row>
    <row r="37" spans="1:5" ht="12.95" customHeight="1" x14ac:dyDescent="0.25">
      <c r="C37">
        <v>3</v>
      </c>
      <c r="D37" t="s">
        <v>44</v>
      </c>
      <c r="E37" s="70" t="s">
        <v>368</v>
      </c>
    </row>
    <row r="38" spans="1:5" ht="12.95" customHeight="1" x14ac:dyDescent="0.25">
      <c r="C38">
        <v>4</v>
      </c>
      <c r="D38" t="s">
        <v>45</v>
      </c>
      <c r="E38" s="70" t="s">
        <v>368</v>
      </c>
    </row>
    <row r="39" spans="1:5" ht="12.95" customHeight="1" x14ac:dyDescent="0.25">
      <c r="C39">
        <v>5</v>
      </c>
      <c r="D39" t="s">
        <v>372</v>
      </c>
      <c r="E39" s="70" t="s">
        <v>368</v>
      </c>
    </row>
    <row r="40" spans="1:5" ht="12.95" customHeight="1" x14ac:dyDescent="0.25">
      <c r="C40">
        <v>6</v>
      </c>
      <c r="D40" t="s">
        <v>46</v>
      </c>
      <c r="E40" s="70" t="s">
        <v>368</v>
      </c>
    </row>
    <row r="41" spans="1:5" ht="12.95" customHeight="1" x14ac:dyDescent="0.25">
      <c r="C41">
        <v>7</v>
      </c>
      <c r="D41" s="2" t="s">
        <v>47</v>
      </c>
      <c r="E41" s="70" t="s">
        <v>368</v>
      </c>
    </row>
    <row r="42" spans="1:5" ht="12.95" customHeight="1" x14ac:dyDescent="0.25">
      <c r="C42">
        <v>8</v>
      </c>
      <c r="D42" t="s">
        <v>48</v>
      </c>
      <c r="E42" s="70" t="s">
        <v>368</v>
      </c>
    </row>
    <row r="43" spans="1:5" ht="12.95" customHeight="1" x14ac:dyDescent="0.25">
      <c r="C43">
        <v>9</v>
      </c>
      <c r="D43" t="s">
        <v>49</v>
      </c>
      <c r="E43" s="70" t="s">
        <v>368</v>
      </c>
    </row>
    <row r="44" spans="1:5" ht="12.95" customHeight="1" x14ac:dyDescent="0.25">
      <c r="A44">
        <v>13</v>
      </c>
      <c r="B44" t="s">
        <v>284</v>
      </c>
      <c r="C44">
        <v>7</v>
      </c>
      <c r="D44" t="s">
        <v>285</v>
      </c>
      <c r="E44" s="70" t="s">
        <v>369</v>
      </c>
    </row>
    <row r="45" spans="1:5" ht="12.95" customHeight="1" x14ac:dyDescent="0.25">
      <c r="A45">
        <v>14</v>
      </c>
      <c r="B45" t="s">
        <v>9</v>
      </c>
      <c r="C45">
        <v>2</v>
      </c>
      <c r="D45" t="s">
        <v>50</v>
      </c>
      <c r="E45" s="70" t="s">
        <v>367</v>
      </c>
    </row>
    <row r="46" spans="1:5" ht="12.95" customHeight="1" x14ac:dyDescent="0.25">
      <c r="C46">
        <v>4</v>
      </c>
      <c r="D46" t="s">
        <v>51</v>
      </c>
      <c r="E46" s="70" t="s">
        <v>366</v>
      </c>
    </row>
    <row r="47" spans="1:5" ht="12.95" customHeight="1" x14ac:dyDescent="0.25">
      <c r="A47">
        <v>15</v>
      </c>
      <c r="B47" t="s">
        <v>10</v>
      </c>
      <c r="C47">
        <v>1</v>
      </c>
      <c r="D47" t="s">
        <v>52</v>
      </c>
      <c r="E47" s="70" t="s">
        <v>369</v>
      </c>
    </row>
    <row r="48" spans="1:5" ht="12.95" customHeight="1" x14ac:dyDescent="0.25">
      <c r="A48">
        <v>16</v>
      </c>
      <c r="B48" t="s">
        <v>11</v>
      </c>
      <c r="C48">
        <v>1</v>
      </c>
      <c r="D48" t="s">
        <v>53</v>
      </c>
      <c r="E48" s="70" t="s">
        <v>367</v>
      </c>
    </row>
    <row r="49" spans="1:5" ht="12.95" customHeight="1" x14ac:dyDescent="0.25">
      <c r="A49">
        <v>19</v>
      </c>
      <c r="B49" t="s">
        <v>12</v>
      </c>
      <c r="C49">
        <v>1</v>
      </c>
      <c r="D49" s="2" t="s">
        <v>54</v>
      </c>
      <c r="E49" s="70" t="s">
        <v>369</v>
      </c>
    </row>
    <row r="50" spans="1:5" ht="12.95" customHeight="1" x14ac:dyDescent="0.25">
      <c r="A50">
        <v>20</v>
      </c>
      <c r="B50" t="s">
        <v>287</v>
      </c>
      <c r="C50" s="66">
        <v>1</v>
      </c>
      <c r="D50" t="s">
        <v>293</v>
      </c>
      <c r="E50" s="70" t="s">
        <v>365</v>
      </c>
    </row>
    <row r="51" spans="1:5" ht="12.95" customHeight="1" x14ac:dyDescent="0.25">
      <c r="C51" s="66">
        <v>2</v>
      </c>
      <c r="D51" t="s">
        <v>294</v>
      </c>
      <c r="E51" s="70" t="s">
        <v>365</v>
      </c>
    </row>
    <row r="52" spans="1:5" ht="12.95" customHeight="1" x14ac:dyDescent="0.25">
      <c r="C52" s="66">
        <v>3</v>
      </c>
      <c r="D52" t="s">
        <v>295</v>
      </c>
      <c r="E52" s="70" t="s">
        <v>365</v>
      </c>
    </row>
    <row r="53" spans="1:5" ht="12.95" customHeight="1" x14ac:dyDescent="0.25">
      <c r="A53">
        <v>50</v>
      </c>
      <c r="B53" t="s">
        <v>288</v>
      </c>
      <c r="C53">
        <v>1</v>
      </c>
      <c r="D53" t="s">
        <v>289</v>
      </c>
      <c r="E53" s="70" t="s">
        <v>365</v>
      </c>
    </row>
    <row r="54" spans="1:5" ht="12.95" customHeight="1" x14ac:dyDescent="0.25">
      <c r="C54">
        <v>2</v>
      </c>
      <c r="D54" t="s">
        <v>290</v>
      </c>
      <c r="E54" s="70" t="s">
        <v>365</v>
      </c>
    </row>
  </sheetData>
  <customSheetViews>
    <customSheetView guid="{5274FD7E-76C2-47C3-8C9C-C2C181076605}" showPageBreaks="1" fitToPage="1" showRuler="0">
      <selection activeCell="E34" sqref="E34"/>
      <pageMargins left="0.39370078740157483" right="0.39370078740157483" top="0.67" bottom="0.19685039370078741" header="0.19685039370078741" footer="0.19685039370078741"/>
      <pageSetup paperSize="9" scale="56" orientation="portrait" r:id="rId1"/>
      <headerFooter alignWithMargins="0">
        <oddFooter>&amp;L&amp;"Tahoma,Corsivo"&amp;8Elenco Processi&amp;R&amp;P</oddFooter>
      </headerFooter>
    </customSheetView>
    <customSheetView guid="{0CDFE071-D2BF-4AC9-96FE-3C7CC2EB89D1}" showPageBreaks="1" fitToPage="1" printArea="1" hiddenColumns="1">
      <selection activeCell="E2" sqref="E2:E48"/>
      <pageMargins left="0.39370078740157483" right="0.39370078740157483" top="0.67" bottom="0.19685039370078741" header="0.19685039370078741" footer="0.19685039370078741"/>
      <pageSetup paperSize="9" scale="56" orientation="portrait" r:id="rId2"/>
      <headerFooter alignWithMargins="0">
        <oddFooter>&amp;L&amp;"Tahoma,Corsivo"&amp;8Elenco Processi&amp;R&amp;P</oddFooter>
      </headerFooter>
    </customSheetView>
    <customSheetView guid="{FD66CCA4-E734-40F6-A42D-704ADC03C8FF}" showPageBreaks="1" fitToPage="1" printArea="1" hiddenColumns="1" showRuler="0">
      <selection activeCell="E34" sqref="E34"/>
      <pageMargins left="0.39370078740157483" right="0.39370078740157483" top="0.67" bottom="0.19685039370078741" header="0.19685039370078741" footer="0.19685039370078741"/>
      <pageSetup paperSize="9" scale="57" orientation="portrait" r:id="rId3"/>
      <headerFooter alignWithMargins="0">
        <oddFooter>&amp;L&amp;"Tahoma,Corsivo"&amp;8Elenco Processi&amp;R&amp;P</oddFooter>
      </headerFooter>
    </customSheetView>
  </customSheetViews>
  <phoneticPr fontId="20" type="noConversion"/>
  <pageMargins left="0.39370078740157483" right="0.39370078740157483" top="0.67" bottom="0.19685039370078741" header="0.19685039370078741" footer="0.19685039370078741"/>
  <pageSetup paperSize="9" scale="73" orientation="landscape" r:id="rId4"/>
  <headerFooter alignWithMargins="0">
    <oddHeader xml:space="preserve">&amp;C
COMUNE DI BRICHERASIO
</oddHeader>
    <oddFooter>&amp;L&amp;"Tahoma,Corsivo"&amp;8Elenco Processi&amp;R&amp;P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WhiteSpace="0" view="pageLayout" topLeftCell="A49" zoomScaleNormal="100" workbookViewId="0">
      <selection activeCell="E29" sqref="E29:F29"/>
    </sheetView>
  </sheetViews>
  <sheetFormatPr defaultRowHeight="12.75" x14ac:dyDescent="0.2"/>
  <cols>
    <col min="1" max="3" width="9.140625" style="5"/>
    <col min="4" max="4" width="30.42578125" style="5" customWidth="1"/>
    <col min="5" max="5" width="13.5703125" style="5" customWidth="1"/>
    <col min="6" max="6" width="20.140625" style="5" customWidth="1"/>
    <col min="7" max="7" width="9.140625" style="5"/>
    <col min="8" max="8" width="19" style="5" bestFit="1" customWidth="1"/>
    <col min="9" max="16384" width="9.140625" style="5"/>
  </cols>
  <sheetData>
    <row r="1" spans="1:9" ht="21.75" customHeight="1" x14ac:dyDescent="0.2">
      <c r="A1" s="391"/>
      <c r="B1" s="392"/>
      <c r="C1" s="392"/>
      <c r="D1" s="392"/>
      <c r="E1" s="47" t="s">
        <v>115</v>
      </c>
      <c r="F1" s="48">
        <v>2016</v>
      </c>
    </row>
    <row r="2" spans="1:9" ht="24.75" customHeight="1" thickBot="1" x14ac:dyDescent="0.25">
      <c r="A2" s="393" t="s">
        <v>245</v>
      </c>
      <c r="B2" s="394"/>
      <c r="C2" s="394"/>
      <c r="D2" s="394"/>
      <c r="E2" s="394"/>
      <c r="F2" s="395"/>
    </row>
    <row r="3" spans="1:9" ht="13.5" customHeight="1" x14ac:dyDescent="0.2">
      <c r="A3" s="364" t="s">
        <v>246</v>
      </c>
      <c r="B3" s="365"/>
      <c r="C3" s="365"/>
      <c r="D3" s="365"/>
      <c r="E3" s="365"/>
      <c r="F3" s="366"/>
      <c r="G3" s="26"/>
    </row>
    <row r="4" spans="1:9" ht="15" customHeight="1" x14ac:dyDescent="0.2">
      <c r="A4" s="367" t="s">
        <v>118</v>
      </c>
      <c r="B4" s="368"/>
      <c r="C4" s="368"/>
      <c r="D4" s="368"/>
      <c r="E4" s="369">
        <f>$F$1</f>
        <v>2016</v>
      </c>
      <c r="F4" s="370"/>
      <c r="G4" s="26"/>
      <c r="H4" s="6"/>
    </row>
    <row r="5" spans="1:9" ht="12.75" customHeight="1" x14ac:dyDescent="0.2">
      <c r="A5" s="358" t="s">
        <v>247</v>
      </c>
      <c r="B5" s="359"/>
      <c r="C5" s="359"/>
      <c r="D5" s="359"/>
      <c r="E5" s="383">
        <v>1</v>
      </c>
      <c r="F5" s="384"/>
    </row>
    <row r="6" spans="1:9" ht="12.75" customHeight="1" x14ac:dyDescent="0.2">
      <c r="A6" s="389" t="s">
        <v>248</v>
      </c>
      <c r="B6" s="390"/>
      <c r="C6" s="390"/>
      <c r="D6" s="390"/>
      <c r="E6" s="383">
        <v>3</v>
      </c>
      <c r="F6" s="384"/>
      <c r="H6" s="6"/>
    </row>
    <row r="7" spans="1:9" x14ac:dyDescent="0.2">
      <c r="A7" s="389" t="s">
        <v>373</v>
      </c>
      <c r="B7" s="390"/>
      <c r="C7" s="390"/>
      <c r="D7" s="390"/>
      <c r="E7" s="383">
        <v>16</v>
      </c>
      <c r="F7" s="384"/>
    </row>
    <row r="8" spans="1:9" x14ac:dyDescent="0.2">
      <c r="A8" s="385" t="s">
        <v>250</v>
      </c>
      <c r="B8" s="386"/>
      <c r="C8" s="386"/>
      <c r="D8" s="386"/>
      <c r="E8" s="396">
        <f>SUM(E5:F7)</f>
        <v>20</v>
      </c>
      <c r="F8" s="396"/>
    </row>
    <row r="9" spans="1:9" s="15" customFormat="1" ht="22.5" customHeight="1" x14ac:dyDescent="0.2">
      <c r="A9" s="377"/>
      <c r="B9" s="378"/>
      <c r="C9" s="378"/>
      <c r="D9" s="378"/>
      <c r="E9" s="378"/>
      <c r="F9" s="379"/>
    </row>
    <row r="10" spans="1:9" x14ac:dyDescent="0.2">
      <c r="A10" s="380" t="s">
        <v>251</v>
      </c>
      <c r="B10" s="381"/>
      <c r="C10" s="381"/>
      <c r="D10" s="381"/>
      <c r="E10" s="381"/>
      <c r="F10" s="382"/>
    </row>
    <row r="11" spans="1:9" x14ac:dyDescent="0.2">
      <c r="A11" s="367" t="s">
        <v>118</v>
      </c>
      <c r="B11" s="368"/>
      <c r="C11" s="368"/>
      <c r="D11" s="368"/>
      <c r="E11" s="369">
        <f>$F$1</f>
        <v>2016</v>
      </c>
      <c r="F11" s="370"/>
    </row>
    <row r="12" spans="1:9" x14ac:dyDescent="0.2">
      <c r="A12" s="358" t="s">
        <v>247</v>
      </c>
      <c r="B12" s="359"/>
      <c r="C12" s="359"/>
      <c r="D12" s="359"/>
      <c r="E12" s="383">
        <v>62</v>
      </c>
      <c r="F12" s="384"/>
    </row>
    <row r="13" spans="1:9" x14ac:dyDescent="0.2">
      <c r="A13" s="389" t="s">
        <v>248</v>
      </c>
      <c r="B13" s="390"/>
      <c r="C13" s="390"/>
      <c r="D13" s="390"/>
      <c r="E13" s="383">
        <v>57.33</v>
      </c>
      <c r="F13" s="384"/>
    </row>
    <row r="14" spans="1:9" x14ac:dyDescent="0.2">
      <c r="A14" s="389" t="s">
        <v>249</v>
      </c>
      <c r="B14" s="390"/>
      <c r="C14" s="390"/>
      <c r="D14" s="390"/>
      <c r="E14" s="383">
        <v>48.38</v>
      </c>
      <c r="F14" s="384"/>
    </row>
    <row r="15" spans="1:9" x14ac:dyDescent="0.2">
      <c r="A15" s="385" t="s">
        <v>252</v>
      </c>
      <c r="B15" s="386"/>
      <c r="C15" s="386"/>
      <c r="D15" s="386"/>
      <c r="E15" s="387">
        <f>SUM(E12:F14)/3</f>
        <v>55.903333333333336</v>
      </c>
      <c r="F15" s="388"/>
      <c r="I15" s="39"/>
    </row>
    <row r="16" spans="1:9" ht="32.25" customHeight="1" x14ac:dyDescent="0.2">
      <c r="A16" s="377"/>
      <c r="B16" s="378"/>
      <c r="C16" s="378"/>
      <c r="D16" s="378"/>
      <c r="E16" s="378"/>
      <c r="F16" s="379"/>
    </row>
    <row r="17" spans="1:7" x14ac:dyDescent="0.2">
      <c r="A17" s="380" t="s">
        <v>253</v>
      </c>
      <c r="B17" s="381"/>
      <c r="C17" s="381"/>
      <c r="D17" s="381"/>
      <c r="E17" s="381"/>
      <c r="F17" s="382"/>
    </row>
    <row r="18" spans="1:7" x14ac:dyDescent="0.2">
      <c r="A18" s="367" t="s">
        <v>118</v>
      </c>
      <c r="B18" s="368"/>
      <c r="C18" s="368"/>
      <c r="D18" s="368"/>
      <c r="E18" s="369">
        <f>$F$1</f>
        <v>2016</v>
      </c>
      <c r="F18" s="370"/>
    </row>
    <row r="19" spans="1:7" x14ac:dyDescent="0.2">
      <c r="A19" s="358" t="s">
        <v>254</v>
      </c>
      <c r="B19" s="359"/>
      <c r="C19" s="359"/>
      <c r="D19" s="359"/>
      <c r="E19" s="371">
        <v>0.16520000000000001</v>
      </c>
      <c r="F19" s="372"/>
      <c r="G19" s="76"/>
    </row>
    <row r="20" spans="1:7" ht="13.5" thickBot="1" x14ac:dyDescent="0.25">
      <c r="A20" s="373" t="s">
        <v>255</v>
      </c>
      <c r="B20" s="374"/>
      <c r="C20" s="374"/>
      <c r="D20" s="374"/>
      <c r="E20" s="375">
        <v>2.2599999999999999E-2</v>
      </c>
      <c r="F20" s="376"/>
      <c r="G20" s="76"/>
    </row>
    <row r="21" spans="1:7" x14ac:dyDescent="0.2">
      <c r="A21" s="44"/>
      <c r="B21" s="45"/>
      <c r="C21" s="45"/>
      <c r="D21" s="45"/>
      <c r="E21" s="45"/>
      <c r="F21" s="46"/>
    </row>
    <row r="22" spans="1:7" x14ac:dyDescent="0.2">
      <c r="A22" s="362"/>
      <c r="B22" s="325"/>
      <c r="C22" s="325"/>
      <c r="D22" s="325"/>
      <c r="E22" s="325"/>
      <c r="F22" s="363"/>
    </row>
    <row r="23" spans="1:7" x14ac:dyDescent="0.2">
      <c r="A23" s="44"/>
      <c r="B23" s="45"/>
      <c r="C23" s="45"/>
      <c r="D23" s="45"/>
      <c r="E23" s="45"/>
      <c r="F23" s="46"/>
    </row>
    <row r="24" spans="1:7" ht="13.5" thickBot="1" x14ac:dyDescent="0.25">
      <c r="A24" s="44"/>
      <c r="B24" s="45"/>
      <c r="C24" s="45"/>
      <c r="D24" s="45"/>
      <c r="E24" s="45"/>
      <c r="F24" s="46"/>
    </row>
    <row r="25" spans="1:7" x14ac:dyDescent="0.2">
      <c r="A25" s="364" t="s">
        <v>256</v>
      </c>
      <c r="B25" s="365"/>
      <c r="C25" s="365"/>
      <c r="D25" s="365"/>
      <c r="E25" s="365"/>
      <c r="F25" s="366"/>
    </row>
    <row r="26" spans="1:7" x14ac:dyDescent="0.2">
      <c r="A26" s="367" t="s">
        <v>118</v>
      </c>
      <c r="B26" s="368"/>
      <c r="C26" s="368"/>
      <c r="D26" s="368"/>
      <c r="E26" s="369">
        <f>$F$1</f>
        <v>2016</v>
      </c>
      <c r="F26" s="370"/>
    </row>
    <row r="27" spans="1:7" ht="12.75" customHeight="1" x14ac:dyDescent="0.2">
      <c r="A27" s="358" t="s">
        <v>257</v>
      </c>
      <c r="B27" s="359"/>
      <c r="C27" s="359"/>
      <c r="D27" s="359"/>
      <c r="E27" s="356">
        <v>606743.29</v>
      </c>
      <c r="F27" s="357"/>
    </row>
    <row r="28" spans="1:7" ht="12.75" customHeight="1" x14ac:dyDescent="0.2">
      <c r="A28" s="358" t="s">
        <v>258</v>
      </c>
      <c r="B28" s="359"/>
      <c r="C28" s="359"/>
      <c r="D28" s="359"/>
      <c r="E28" s="356">
        <v>1460</v>
      </c>
      <c r="F28" s="357"/>
    </row>
    <row r="29" spans="1:7" ht="12.75" customHeight="1" thickBot="1" x14ac:dyDescent="0.25">
      <c r="A29" s="354" t="s">
        <v>259</v>
      </c>
      <c r="B29" s="355"/>
      <c r="C29" s="355"/>
      <c r="D29" s="355"/>
      <c r="E29" s="360">
        <v>1065.29</v>
      </c>
      <c r="F29" s="361"/>
    </row>
    <row r="30" spans="1:7" x14ac:dyDescent="0.2">
      <c r="A30" s="44"/>
      <c r="B30" s="45"/>
      <c r="C30" s="45"/>
      <c r="D30" s="45"/>
      <c r="E30" s="45"/>
      <c r="F30" s="46"/>
    </row>
    <row r="31" spans="1:7" ht="13.5" thickBot="1" x14ac:dyDescent="0.25">
      <c r="A31" s="44"/>
      <c r="B31" s="45"/>
      <c r="C31" s="45"/>
      <c r="D31" s="45"/>
      <c r="E31" s="45"/>
      <c r="F31" s="46"/>
    </row>
    <row r="32" spans="1:7" x14ac:dyDescent="0.2">
      <c r="A32" s="349" t="s">
        <v>260</v>
      </c>
      <c r="B32" s="350"/>
      <c r="C32" s="350"/>
      <c r="D32" s="350"/>
      <c r="E32" s="350"/>
      <c r="F32" s="351"/>
    </row>
    <row r="33" spans="1:7" x14ac:dyDescent="0.2">
      <c r="A33" s="346" t="s">
        <v>118</v>
      </c>
      <c r="B33" s="347"/>
      <c r="C33" s="347"/>
      <c r="D33" s="348"/>
      <c r="E33" s="352">
        <f>$F$1</f>
        <v>2016</v>
      </c>
      <c r="F33" s="353"/>
    </row>
    <row r="34" spans="1:7" ht="12.75" customHeight="1" x14ac:dyDescent="0.2">
      <c r="A34" s="322" t="s">
        <v>261</v>
      </c>
      <c r="B34" s="323"/>
      <c r="C34" s="323"/>
      <c r="D34" s="324"/>
      <c r="E34" s="336">
        <f>E27/'Economico Patrimoniale'!E20</f>
        <v>0.24735843545663572</v>
      </c>
      <c r="F34" s="330"/>
    </row>
    <row r="35" spans="1:7" ht="12.75" customHeight="1" x14ac:dyDescent="0.2">
      <c r="A35" s="316" t="s">
        <v>222</v>
      </c>
      <c r="B35" s="317"/>
      <c r="C35" s="317"/>
      <c r="D35" s="318"/>
      <c r="E35" s="336"/>
      <c r="F35" s="330"/>
    </row>
    <row r="36" spans="1:7" ht="12.75" customHeight="1" x14ac:dyDescent="0.2">
      <c r="A36" s="319" t="s">
        <v>262</v>
      </c>
      <c r="B36" s="320"/>
      <c r="C36" s="320"/>
      <c r="D36" s="321"/>
      <c r="E36" s="336"/>
      <c r="F36" s="330"/>
    </row>
    <row r="37" spans="1:7" ht="12.75" customHeight="1" x14ac:dyDescent="0.2">
      <c r="A37" s="322" t="s">
        <v>263</v>
      </c>
      <c r="B37" s="323"/>
      <c r="C37" s="323"/>
      <c r="D37" s="324"/>
      <c r="E37" s="338">
        <f>E27/E8</f>
        <v>30337.164500000003</v>
      </c>
      <c r="F37" s="339"/>
    </row>
    <row r="38" spans="1:7" ht="12.75" customHeight="1" x14ac:dyDescent="0.2">
      <c r="A38" s="316" t="s">
        <v>222</v>
      </c>
      <c r="B38" s="317"/>
      <c r="C38" s="317"/>
      <c r="D38" s="318"/>
      <c r="E38" s="340"/>
      <c r="F38" s="341"/>
    </row>
    <row r="39" spans="1:7" ht="12.75" customHeight="1" x14ac:dyDescent="0.2">
      <c r="A39" s="319" t="s">
        <v>264</v>
      </c>
      <c r="B39" s="320"/>
      <c r="C39" s="320"/>
      <c r="D39" s="321"/>
      <c r="E39" s="340"/>
      <c r="F39" s="341"/>
    </row>
    <row r="40" spans="1:7" ht="12.75" customHeight="1" x14ac:dyDescent="0.2">
      <c r="A40" s="326" t="s">
        <v>265</v>
      </c>
      <c r="B40" s="327"/>
      <c r="C40" s="327"/>
      <c r="D40" s="328"/>
      <c r="E40" s="338">
        <f>E27/Caratteristiche!G5</f>
        <v>131.04606695464363</v>
      </c>
      <c r="F40" s="339"/>
    </row>
    <row r="41" spans="1:7" ht="12.75" customHeight="1" x14ac:dyDescent="0.2">
      <c r="A41" s="316" t="s">
        <v>222</v>
      </c>
      <c r="B41" s="317"/>
      <c r="C41" s="317"/>
      <c r="D41" s="318"/>
      <c r="E41" s="340"/>
      <c r="F41" s="341"/>
    </row>
    <row r="42" spans="1:7" ht="13.5" customHeight="1" x14ac:dyDescent="0.2">
      <c r="A42" s="319" t="s">
        <v>117</v>
      </c>
      <c r="B42" s="320"/>
      <c r="C42" s="320"/>
      <c r="D42" s="321"/>
      <c r="E42" s="340"/>
      <c r="F42" s="341"/>
    </row>
    <row r="43" spans="1:7" ht="12.75" customHeight="1" x14ac:dyDescent="0.2">
      <c r="A43" s="326" t="s">
        <v>266</v>
      </c>
      <c r="B43" s="327"/>
      <c r="C43" s="327"/>
      <c r="D43" s="328"/>
      <c r="E43" s="342">
        <f>Caratteristiche!G5/Organizzazione!E8</f>
        <v>231.5</v>
      </c>
      <c r="F43" s="343"/>
    </row>
    <row r="44" spans="1:7" ht="12.75" customHeight="1" x14ac:dyDescent="0.2">
      <c r="A44" s="316" t="s">
        <v>117</v>
      </c>
      <c r="B44" s="317"/>
      <c r="C44" s="317"/>
      <c r="D44" s="318"/>
      <c r="E44" s="344"/>
      <c r="F44" s="345"/>
      <c r="G44" s="49"/>
    </row>
    <row r="45" spans="1:7" ht="12.75" customHeight="1" x14ac:dyDescent="0.2">
      <c r="A45" s="319" t="s">
        <v>264</v>
      </c>
      <c r="B45" s="320"/>
      <c r="C45" s="320"/>
      <c r="D45" s="321"/>
      <c r="E45" s="344"/>
      <c r="F45" s="345"/>
    </row>
    <row r="46" spans="1:7" ht="12.75" customHeight="1" x14ac:dyDescent="0.2">
      <c r="A46" s="322" t="s">
        <v>267</v>
      </c>
      <c r="B46" s="323"/>
      <c r="C46" s="323"/>
      <c r="D46" s="324"/>
      <c r="E46" s="336">
        <f>E5/E8</f>
        <v>0.05</v>
      </c>
      <c r="F46" s="330"/>
    </row>
    <row r="47" spans="1:7" ht="12.75" customHeight="1" x14ac:dyDescent="0.2">
      <c r="A47" s="316" t="s">
        <v>268</v>
      </c>
      <c r="B47" s="317"/>
      <c r="C47" s="317"/>
      <c r="D47" s="318"/>
      <c r="E47" s="336"/>
      <c r="F47" s="330"/>
    </row>
    <row r="48" spans="1:7" ht="12.75" customHeight="1" x14ac:dyDescent="0.2">
      <c r="A48" s="319" t="s">
        <v>264</v>
      </c>
      <c r="B48" s="320"/>
      <c r="C48" s="320"/>
      <c r="D48" s="321"/>
      <c r="E48" s="336"/>
      <c r="F48" s="330"/>
    </row>
    <row r="49" spans="1:6" ht="12.75" customHeight="1" x14ac:dyDescent="0.2">
      <c r="A49" s="326" t="s">
        <v>269</v>
      </c>
      <c r="B49" s="327"/>
      <c r="C49" s="327"/>
      <c r="D49" s="328"/>
      <c r="E49" s="336">
        <f>E6/E8</f>
        <v>0.15</v>
      </c>
      <c r="F49" s="330"/>
    </row>
    <row r="50" spans="1:6" ht="12.75" customHeight="1" x14ac:dyDescent="0.2">
      <c r="A50" s="316" t="s">
        <v>270</v>
      </c>
      <c r="B50" s="317"/>
      <c r="C50" s="317"/>
      <c r="D50" s="318"/>
      <c r="E50" s="336"/>
      <c r="F50" s="330"/>
    </row>
    <row r="51" spans="1:6" ht="13.5" customHeight="1" x14ac:dyDescent="0.2">
      <c r="A51" s="337" t="s">
        <v>264</v>
      </c>
      <c r="B51" s="317"/>
      <c r="C51" s="317"/>
      <c r="D51" s="318"/>
      <c r="E51" s="336"/>
      <c r="F51" s="330"/>
    </row>
    <row r="52" spans="1:6" ht="13.15" customHeight="1" x14ac:dyDescent="0.2">
      <c r="A52" s="322" t="s">
        <v>271</v>
      </c>
      <c r="B52" s="323"/>
      <c r="C52" s="323"/>
      <c r="D52" s="324"/>
      <c r="E52" s="329">
        <f>E29/E28</f>
        <v>0.72965068493150687</v>
      </c>
      <c r="F52" s="330"/>
    </row>
    <row r="53" spans="1:6" ht="13.15" customHeight="1" x14ac:dyDescent="0.2">
      <c r="A53" s="316" t="s">
        <v>272</v>
      </c>
      <c r="B53" s="317"/>
      <c r="C53" s="317"/>
      <c r="D53" s="318"/>
      <c r="E53" s="329"/>
      <c r="F53" s="330"/>
    </row>
    <row r="54" spans="1:6" ht="13.15" customHeight="1" x14ac:dyDescent="0.2">
      <c r="A54" s="319" t="s">
        <v>273</v>
      </c>
      <c r="B54" s="320"/>
      <c r="C54" s="320"/>
      <c r="D54" s="321"/>
      <c r="E54" s="329"/>
      <c r="F54" s="330"/>
    </row>
    <row r="55" spans="1:6" ht="13.15" customHeight="1" x14ac:dyDescent="0.2">
      <c r="A55" s="322" t="s">
        <v>274</v>
      </c>
      <c r="B55" s="323"/>
      <c r="C55" s="323"/>
      <c r="D55" s="324"/>
      <c r="E55" s="314">
        <f>E29/E8</f>
        <v>53.264499999999998</v>
      </c>
      <c r="F55" s="315"/>
    </row>
    <row r="56" spans="1:6" ht="13.15" customHeight="1" x14ac:dyDescent="0.2">
      <c r="A56" s="316" t="s">
        <v>275</v>
      </c>
      <c r="B56" s="317"/>
      <c r="C56" s="317"/>
      <c r="D56" s="318"/>
      <c r="E56" s="314"/>
      <c r="F56" s="315"/>
    </row>
    <row r="57" spans="1:6" ht="13.15" customHeight="1" x14ac:dyDescent="0.2">
      <c r="A57" s="319" t="s">
        <v>264</v>
      </c>
      <c r="B57" s="320"/>
      <c r="C57" s="320"/>
      <c r="D57" s="321"/>
      <c r="E57" s="314"/>
      <c r="F57" s="315"/>
    </row>
    <row r="58" spans="1:6" ht="13.15" customHeight="1" x14ac:dyDescent="0.2">
      <c r="A58" s="326" t="s">
        <v>276</v>
      </c>
      <c r="B58" s="327"/>
      <c r="C58" s="327"/>
      <c r="D58" s="328"/>
      <c r="E58" s="329">
        <f>E29/E27</f>
        <v>1.755750772291194E-3</v>
      </c>
      <c r="F58" s="330"/>
    </row>
    <row r="59" spans="1:6" ht="13.15" customHeight="1" x14ac:dyDescent="0.2">
      <c r="A59" s="316" t="s">
        <v>275</v>
      </c>
      <c r="B59" s="317"/>
      <c r="C59" s="317"/>
      <c r="D59" s="318"/>
      <c r="E59" s="329"/>
      <c r="F59" s="330"/>
    </row>
    <row r="60" spans="1:6" ht="13.9" customHeight="1" thickBot="1" x14ac:dyDescent="0.25">
      <c r="A60" s="333" t="s">
        <v>222</v>
      </c>
      <c r="B60" s="334"/>
      <c r="C60" s="334"/>
      <c r="D60" s="335"/>
      <c r="E60" s="331"/>
      <c r="F60" s="332"/>
    </row>
    <row r="63" spans="1:6" x14ac:dyDescent="0.2">
      <c r="A63" s="325"/>
      <c r="B63" s="325"/>
      <c r="C63" s="325"/>
      <c r="D63" s="325"/>
      <c r="E63" s="325"/>
      <c r="F63" s="325"/>
    </row>
  </sheetData>
  <customSheetViews>
    <customSheetView guid="{5274FD7E-76C2-47C3-8C9C-C2C181076605}" showPageBreaks="1" showRuler="0" topLeftCell="A49">
      <selection activeCell="N29" sqref="N2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1"/>
      <headerFooter alignWithMargins="0">
        <oddHeader>&amp;C&amp;B</oddHeader>
        <oddFooter>&amp;L&amp;"Tahoma,Corsivo"&amp;8&amp;F&amp;R&amp;P</oddFooter>
      </headerFooter>
    </customSheetView>
    <customSheetView guid="{0CDFE071-D2BF-4AC9-96FE-3C7CC2EB89D1}" showPageBreaks="1" printArea="1" topLeftCell="A13">
      <selection activeCell="E34" sqref="E34:F36"/>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2"/>
      <headerFooter alignWithMargins="0">
        <oddHeader>&amp;C&amp;B</oddHeader>
        <oddFooter>&amp;L&amp;"Tahoma,Corsivo"&amp;8&amp;F&amp;R&amp;P</oddFooter>
      </headerFooter>
    </customSheetView>
    <customSheetView guid="{FD66CCA4-E734-40F6-A42D-704ADC03C8FF}" showPageBreaks="1" printArea="1" showRuler="0" topLeftCell="A7">
      <selection activeCell="S19" sqref="S19"/>
      <rowBreaks count="1" manualBreakCount="1">
        <brk id="60" max="11" man="1"/>
      </rowBreaks>
      <pageMargins left="0.39370078740157483" right="0.39370078740157483" top="0.6692913385826772" bottom="0.19685039370078741" header="0.19685039370078741" footer="0.19685039370078741"/>
      <printOptions horizontalCentered="1"/>
      <pageSetup scale="80" orientation="portrait" r:id="rId3"/>
      <headerFooter alignWithMargins="0">
        <oddHeader>&amp;C&amp;B</oddHeader>
        <oddFooter>&amp;L&amp;"Tahoma,Corsivo"&amp;8&amp;F&amp;R&amp;P</oddFooter>
      </headerFooter>
    </customSheetView>
  </customSheetViews>
  <mergeCells count="83">
    <mergeCell ref="A1:D1"/>
    <mergeCell ref="A2:F2"/>
    <mergeCell ref="A3:F3"/>
    <mergeCell ref="A4:D4"/>
    <mergeCell ref="A11:D11"/>
    <mergeCell ref="E11:F11"/>
    <mergeCell ref="A5:D5"/>
    <mergeCell ref="E7:F7"/>
    <mergeCell ref="A8:D8"/>
    <mergeCell ref="E4:F4"/>
    <mergeCell ref="E5:F5"/>
    <mergeCell ref="E8:F8"/>
    <mergeCell ref="A7:D7"/>
    <mergeCell ref="A6:D6"/>
    <mergeCell ref="E6:F6"/>
    <mergeCell ref="E12:F12"/>
    <mergeCell ref="A13:D13"/>
    <mergeCell ref="E13:F13"/>
    <mergeCell ref="A12:D12"/>
    <mergeCell ref="A9:F9"/>
    <mergeCell ref="A10:F10"/>
    <mergeCell ref="A16:F16"/>
    <mergeCell ref="A17:F17"/>
    <mergeCell ref="E14:F14"/>
    <mergeCell ref="A15:D15"/>
    <mergeCell ref="A18:D18"/>
    <mergeCell ref="E15:F15"/>
    <mergeCell ref="A14:D14"/>
    <mergeCell ref="A22:F22"/>
    <mergeCell ref="A25:F25"/>
    <mergeCell ref="A26:D26"/>
    <mergeCell ref="E26:F26"/>
    <mergeCell ref="E18:F18"/>
    <mergeCell ref="E19:F19"/>
    <mergeCell ref="A20:D20"/>
    <mergeCell ref="E20:F20"/>
    <mergeCell ref="A19:D19"/>
    <mergeCell ref="A29:D29"/>
    <mergeCell ref="E27:F27"/>
    <mergeCell ref="A28:D28"/>
    <mergeCell ref="E28:F28"/>
    <mergeCell ref="E29:F29"/>
    <mergeCell ref="A27:D27"/>
    <mergeCell ref="A33:D33"/>
    <mergeCell ref="A45:D45"/>
    <mergeCell ref="A40:D40"/>
    <mergeCell ref="A32:F32"/>
    <mergeCell ref="E37:F39"/>
    <mergeCell ref="A38:D38"/>
    <mergeCell ref="A39:D39"/>
    <mergeCell ref="E33:F33"/>
    <mergeCell ref="A34:D34"/>
    <mergeCell ref="E34:F36"/>
    <mergeCell ref="A35:D35"/>
    <mergeCell ref="A37:D37"/>
    <mergeCell ref="A36:D36"/>
    <mergeCell ref="A47:D47"/>
    <mergeCell ref="A48:D48"/>
    <mergeCell ref="A43:D43"/>
    <mergeCell ref="E40:F42"/>
    <mergeCell ref="A41:D41"/>
    <mergeCell ref="A42:D42"/>
    <mergeCell ref="E43:F45"/>
    <mergeCell ref="A44:D44"/>
    <mergeCell ref="A46:D46"/>
    <mergeCell ref="E46:F48"/>
    <mergeCell ref="E49:F51"/>
    <mergeCell ref="A50:D50"/>
    <mergeCell ref="A51:D51"/>
    <mergeCell ref="A52:D52"/>
    <mergeCell ref="E52:F54"/>
    <mergeCell ref="A53:D53"/>
    <mergeCell ref="A54:D54"/>
    <mergeCell ref="A49:D49"/>
    <mergeCell ref="E55:F57"/>
    <mergeCell ref="A56:D56"/>
    <mergeCell ref="A57:D57"/>
    <mergeCell ref="A55:D55"/>
    <mergeCell ref="A63:F63"/>
    <mergeCell ref="A58:D58"/>
    <mergeCell ref="E58:F60"/>
    <mergeCell ref="A59:D59"/>
    <mergeCell ref="A60:D60"/>
  </mergeCells>
  <phoneticPr fontId="20" type="noConversion"/>
  <printOptions horizontalCentered="1"/>
  <pageMargins left="0.39370078740157483" right="0.39370078740157483" top="0.6692913385826772" bottom="0.19685039370078741" header="0.19685039370078741" footer="0.19685039370078741"/>
  <pageSetup scale="80" orientation="portrait" r:id="rId4"/>
  <headerFooter alignWithMargins="0">
    <oddHeader xml:space="preserve">&amp;C
</oddHeader>
    <oddFooter>&amp;L&amp;"Tahoma,Corsivo"&amp;8&amp;F&amp;R&amp;P</oddFooter>
  </headerFooter>
  <rowBreaks count="1" manualBreakCount="1">
    <brk id="6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4"/>
  <sheetViews>
    <sheetView view="pageLayout" topLeftCell="A10" zoomScaleNormal="100" workbookViewId="0">
      <selection activeCell="G24" sqref="G24:H24"/>
    </sheetView>
  </sheetViews>
  <sheetFormatPr defaultRowHeight="12.75" x14ac:dyDescent="0.2"/>
  <cols>
    <col min="1" max="5" width="9.140625" style="5"/>
    <col min="6" max="6" width="21.28515625" style="5" customWidth="1"/>
    <col min="7" max="12" width="20.28515625" style="5" customWidth="1"/>
    <col min="13" max="16384" width="9.140625" style="5"/>
  </cols>
  <sheetData>
    <row r="1" spans="1:9" ht="21.75" customHeight="1" x14ac:dyDescent="0.2">
      <c r="A1" s="467"/>
      <c r="B1" s="468"/>
      <c r="C1" s="468"/>
      <c r="D1" s="468"/>
      <c r="E1" s="468"/>
      <c r="F1" s="468"/>
      <c r="G1" s="3" t="s">
        <v>115</v>
      </c>
      <c r="H1" s="4">
        <v>2016</v>
      </c>
    </row>
    <row r="2" spans="1:9" ht="24.75" customHeight="1" thickBot="1" x14ac:dyDescent="0.25">
      <c r="A2" s="469" t="s">
        <v>116</v>
      </c>
      <c r="B2" s="394"/>
      <c r="C2" s="394"/>
      <c r="D2" s="394"/>
      <c r="E2" s="394"/>
      <c r="F2" s="394"/>
      <c r="G2" s="394"/>
      <c r="H2" s="470"/>
    </row>
    <row r="3" spans="1:9" ht="13.5" customHeight="1" x14ac:dyDescent="0.2">
      <c r="A3" s="364" t="s">
        <v>117</v>
      </c>
      <c r="B3" s="365"/>
      <c r="C3" s="365"/>
      <c r="D3" s="365"/>
      <c r="E3" s="365"/>
      <c r="F3" s="365"/>
      <c r="G3" s="365"/>
      <c r="H3" s="366"/>
    </row>
    <row r="4" spans="1:9" ht="15" customHeight="1" x14ac:dyDescent="0.2">
      <c r="A4" s="463" t="s">
        <v>118</v>
      </c>
      <c r="B4" s="464"/>
      <c r="C4" s="464"/>
      <c r="D4" s="464"/>
      <c r="E4" s="464"/>
      <c r="F4" s="464"/>
      <c r="G4" s="471">
        <v>2016</v>
      </c>
      <c r="H4" s="472"/>
      <c r="I4" s="6"/>
    </row>
    <row r="5" spans="1:9" ht="12.75" customHeight="1" x14ac:dyDescent="0.2">
      <c r="A5" s="459" t="s">
        <v>375</v>
      </c>
      <c r="B5" s="460"/>
      <c r="C5" s="460"/>
      <c r="D5" s="460"/>
      <c r="E5" s="460"/>
      <c r="F5" s="460"/>
      <c r="G5" s="461">
        <v>4630</v>
      </c>
      <c r="H5" s="462"/>
    </row>
    <row r="6" spans="1:9" ht="12.75" customHeight="1" x14ac:dyDescent="0.2">
      <c r="A6" s="431" t="s">
        <v>119</v>
      </c>
      <c r="B6" s="432"/>
      <c r="C6" s="432"/>
      <c r="D6" s="432"/>
      <c r="E6" s="432"/>
      <c r="F6" s="432"/>
      <c r="G6" s="422">
        <v>205</v>
      </c>
      <c r="H6" s="423"/>
      <c r="I6" s="6"/>
    </row>
    <row r="7" spans="1:9" hidden="1" x14ac:dyDescent="0.2">
      <c r="A7" s="449"/>
      <c r="B7" s="450"/>
      <c r="C7" s="450"/>
      <c r="D7" s="450"/>
      <c r="E7" s="450"/>
      <c r="F7" s="450"/>
      <c r="G7" s="450"/>
      <c r="H7" s="473"/>
    </row>
    <row r="8" spans="1:9" ht="13.15" customHeight="1" x14ac:dyDescent="0.2">
      <c r="A8" s="463" t="s">
        <v>118</v>
      </c>
      <c r="B8" s="464"/>
      <c r="C8" s="464"/>
      <c r="D8" s="464"/>
      <c r="E8" s="464"/>
      <c r="F8" s="464"/>
      <c r="G8" s="457">
        <v>2016</v>
      </c>
      <c r="H8" s="458"/>
    </row>
    <row r="9" spans="1:9" x14ac:dyDescent="0.2">
      <c r="A9" s="465" t="s">
        <v>120</v>
      </c>
      <c r="B9" s="466"/>
      <c r="C9" s="466"/>
      <c r="D9" s="466"/>
      <c r="E9" s="466"/>
      <c r="F9" s="466"/>
      <c r="G9" s="422">
        <v>36</v>
      </c>
      <c r="H9" s="423"/>
    </row>
    <row r="10" spans="1:9" x14ac:dyDescent="0.2">
      <c r="A10" s="431" t="s">
        <v>121</v>
      </c>
      <c r="B10" s="432"/>
      <c r="C10" s="432"/>
      <c r="D10" s="432"/>
      <c r="E10" s="432"/>
      <c r="F10" s="432"/>
      <c r="G10" s="422">
        <v>48</v>
      </c>
      <c r="H10" s="423"/>
    </row>
    <row r="11" spans="1:9" ht="13.15" customHeight="1" x14ac:dyDescent="0.2">
      <c r="A11" s="431" t="s">
        <v>122</v>
      </c>
      <c r="B11" s="432"/>
      <c r="C11" s="432"/>
      <c r="D11" s="432"/>
      <c r="E11" s="432"/>
      <c r="F11" s="432"/>
      <c r="G11" s="422">
        <v>191</v>
      </c>
      <c r="H11" s="423"/>
    </row>
    <row r="12" spans="1:9" x14ac:dyDescent="0.2">
      <c r="A12" s="449" t="s">
        <v>123</v>
      </c>
      <c r="B12" s="450"/>
      <c r="C12" s="450"/>
      <c r="D12" s="450"/>
      <c r="E12" s="450"/>
      <c r="F12" s="450"/>
      <c r="G12" s="422">
        <v>165</v>
      </c>
      <c r="H12" s="423"/>
    </row>
    <row r="13" spans="1:9" s="8" customFormat="1" ht="12.75" customHeight="1" x14ac:dyDescent="0.15">
      <c r="A13" s="454" t="s">
        <v>124</v>
      </c>
      <c r="B13" s="455"/>
      <c r="C13" s="455"/>
      <c r="D13" s="455"/>
      <c r="E13" s="455"/>
      <c r="F13" s="455"/>
      <c r="G13" s="456">
        <f>H1</f>
        <v>2016</v>
      </c>
      <c r="H13" s="417"/>
      <c r="I13" s="7"/>
    </row>
    <row r="14" spans="1:9" ht="12.75" customHeight="1" x14ac:dyDescent="0.2">
      <c r="A14" s="435" t="s">
        <v>125</v>
      </c>
      <c r="B14" s="436"/>
      <c r="C14" s="436"/>
      <c r="D14" s="436"/>
      <c r="E14" s="437" t="s">
        <v>126</v>
      </c>
      <c r="F14" s="437"/>
      <c r="G14" s="452">
        <v>286</v>
      </c>
      <c r="H14" s="453"/>
      <c r="I14" s="9"/>
    </row>
    <row r="15" spans="1:9" ht="12.75" customHeight="1" x14ac:dyDescent="0.2">
      <c r="A15" s="431" t="s">
        <v>127</v>
      </c>
      <c r="B15" s="432"/>
      <c r="C15" s="432"/>
      <c r="D15" s="432"/>
      <c r="E15" s="434" t="s">
        <v>128</v>
      </c>
      <c r="F15" s="434" t="s">
        <v>128</v>
      </c>
      <c r="G15" s="422">
        <v>376</v>
      </c>
      <c r="H15" s="423"/>
      <c r="I15" s="9"/>
    </row>
    <row r="16" spans="1:9" ht="12.75" customHeight="1" x14ac:dyDescent="0.2">
      <c r="A16" s="431" t="s">
        <v>129</v>
      </c>
      <c r="B16" s="432"/>
      <c r="C16" s="432"/>
      <c r="D16" s="432"/>
      <c r="E16" s="434" t="s">
        <v>130</v>
      </c>
      <c r="F16" s="434" t="s">
        <v>130</v>
      </c>
      <c r="G16" s="422">
        <v>601</v>
      </c>
      <c r="H16" s="423"/>
      <c r="I16" s="9"/>
    </row>
    <row r="17" spans="1:9" x14ac:dyDescent="0.2">
      <c r="A17" s="431" t="s">
        <v>131</v>
      </c>
      <c r="B17" s="432"/>
      <c r="C17" s="432"/>
      <c r="D17" s="432"/>
      <c r="E17" s="434" t="s">
        <v>132</v>
      </c>
      <c r="F17" s="434" t="s">
        <v>132</v>
      </c>
      <c r="G17" s="422">
        <v>2253</v>
      </c>
      <c r="H17" s="423"/>
    </row>
    <row r="18" spans="1:9" x14ac:dyDescent="0.2">
      <c r="A18" s="449" t="s">
        <v>133</v>
      </c>
      <c r="B18" s="450"/>
      <c r="C18" s="450"/>
      <c r="D18" s="450"/>
      <c r="E18" s="451" t="s">
        <v>134</v>
      </c>
      <c r="F18" s="451" t="s">
        <v>134</v>
      </c>
      <c r="G18" s="447">
        <v>1114</v>
      </c>
      <c r="H18" s="448"/>
    </row>
    <row r="19" spans="1:9" x14ac:dyDescent="0.2">
      <c r="A19" s="454" t="s">
        <v>135</v>
      </c>
      <c r="B19" s="455"/>
      <c r="C19" s="455"/>
      <c r="D19" s="455"/>
      <c r="E19" s="455"/>
      <c r="F19" s="455"/>
      <c r="G19" s="456">
        <f>H1</f>
        <v>2016</v>
      </c>
      <c r="H19" s="417"/>
    </row>
    <row r="20" spans="1:9" x14ac:dyDescent="0.2">
      <c r="A20" s="435" t="s">
        <v>136</v>
      </c>
      <c r="B20" s="436"/>
      <c r="C20" s="436"/>
      <c r="D20" s="436"/>
      <c r="E20" s="437" t="s">
        <v>137</v>
      </c>
      <c r="F20" s="437"/>
      <c r="G20" s="452">
        <v>150</v>
      </c>
      <c r="H20" s="453"/>
    </row>
    <row r="21" spans="1:9" x14ac:dyDescent="0.2">
      <c r="A21" s="431" t="s">
        <v>138</v>
      </c>
      <c r="B21" s="432"/>
      <c r="C21" s="432"/>
      <c r="D21" s="432"/>
      <c r="E21" s="433" t="s">
        <v>139</v>
      </c>
      <c r="F21" s="434"/>
      <c r="G21" s="422">
        <v>460</v>
      </c>
      <c r="H21" s="423"/>
    </row>
    <row r="22" spans="1:9" x14ac:dyDescent="0.2">
      <c r="A22" s="431" t="s">
        <v>140</v>
      </c>
      <c r="B22" s="432"/>
      <c r="C22" s="432"/>
      <c r="D22" s="432"/>
      <c r="E22" s="434" t="s">
        <v>141</v>
      </c>
      <c r="F22" s="434"/>
      <c r="G22" s="422">
        <v>812</v>
      </c>
      <c r="H22" s="423"/>
    </row>
    <row r="23" spans="1:9" x14ac:dyDescent="0.2">
      <c r="A23" s="431" t="s">
        <v>31</v>
      </c>
      <c r="B23" s="432"/>
      <c r="C23" s="432"/>
      <c r="D23" s="432"/>
      <c r="E23" s="434" t="s">
        <v>142</v>
      </c>
      <c r="F23" s="434"/>
      <c r="G23" s="422">
        <v>430</v>
      </c>
      <c r="H23" s="423"/>
    </row>
    <row r="24" spans="1:9" x14ac:dyDescent="0.2">
      <c r="A24" s="449"/>
      <c r="B24" s="450"/>
      <c r="C24" s="450"/>
      <c r="D24" s="450"/>
      <c r="E24" s="451"/>
      <c r="F24" s="451"/>
      <c r="G24" s="447"/>
      <c r="H24" s="448"/>
    </row>
    <row r="25" spans="1:9" ht="15.75" customHeight="1" thickBot="1" x14ac:dyDescent="0.25">
      <c r="A25" s="10" t="s">
        <v>143</v>
      </c>
      <c r="B25" s="11"/>
      <c r="C25" s="12"/>
      <c r="D25" s="13"/>
      <c r="E25" s="14"/>
      <c r="F25" s="11"/>
      <c r="G25" s="438"/>
      <c r="H25" s="439"/>
    </row>
    <row r="27" spans="1:9" ht="13.5" thickBot="1" x14ac:dyDescent="0.25"/>
    <row r="28" spans="1:9" x14ac:dyDescent="0.2">
      <c r="A28" s="440" t="s">
        <v>144</v>
      </c>
      <c r="B28" s="441"/>
      <c r="C28" s="441"/>
      <c r="D28" s="441"/>
      <c r="E28" s="441"/>
      <c r="F28" s="441"/>
      <c r="G28" s="441"/>
      <c r="H28" s="442"/>
    </row>
    <row r="29" spans="1:9" x14ac:dyDescent="0.2">
      <c r="A29" s="443" t="s">
        <v>145</v>
      </c>
      <c r="B29" s="444"/>
      <c r="C29" s="444"/>
      <c r="D29" s="444"/>
      <c r="E29" s="444"/>
      <c r="F29" s="444"/>
      <c r="G29" s="445">
        <v>23</v>
      </c>
      <c r="H29" s="446"/>
      <c r="I29" s="15"/>
    </row>
    <row r="30" spans="1:9" x14ac:dyDescent="0.2">
      <c r="A30" s="420" t="s">
        <v>146</v>
      </c>
      <c r="B30" s="421"/>
      <c r="C30" s="421"/>
      <c r="D30" s="421"/>
      <c r="E30" s="421"/>
      <c r="F30" s="421"/>
      <c r="G30" s="422">
        <v>0</v>
      </c>
      <c r="H30" s="423"/>
    </row>
    <row r="31" spans="1:9" ht="13.5" customHeight="1" x14ac:dyDescent="0.2">
      <c r="A31" s="428" t="s">
        <v>147</v>
      </c>
      <c r="B31" s="429"/>
      <c r="C31" s="429"/>
      <c r="D31" s="429"/>
      <c r="E31" s="429"/>
      <c r="F31" s="429"/>
      <c r="G31" s="429"/>
      <c r="H31" s="430"/>
    </row>
    <row r="32" spans="1:9" x14ac:dyDescent="0.2">
      <c r="A32" s="420" t="s">
        <v>148</v>
      </c>
      <c r="B32" s="421"/>
      <c r="C32" s="421"/>
      <c r="D32" s="421"/>
      <c r="E32" s="421"/>
      <c r="F32" s="421"/>
      <c r="G32" s="422">
        <v>0</v>
      </c>
      <c r="H32" s="423"/>
    </row>
    <row r="33" spans="1:8" ht="13.5" thickBot="1" x14ac:dyDescent="0.25">
      <c r="A33" s="424" t="s">
        <v>149</v>
      </c>
      <c r="B33" s="425"/>
      <c r="C33" s="425"/>
      <c r="D33" s="425"/>
      <c r="E33" s="425"/>
      <c r="F33" s="425"/>
      <c r="G33" s="426">
        <v>2</v>
      </c>
      <c r="H33" s="427"/>
    </row>
    <row r="35" spans="1:8" ht="13.5" thickBot="1" x14ac:dyDescent="0.25"/>
    <row r="36" spans="1:8" x14ac:dyDescent="0.2">
      <c r="A36" s="364" t="s">
        <v>150</v>
      </c>
      <c r="B36" s="365"/>
      <c r="C36" s="365"/>
      <c r="D36" s="365"/>
      <c r="E36" s="365"/>
      <c r="F36" s="365"/>
      <c r="G36" s="365"/>
      <c r="H36" s="366"/>
    </row>
    <row r="37" spans="1:8" x14ac:dyDescent="0.2">
      <c r="A37" s="16" t="s">
        <v>151</v>
      </c>
      <c r="B37" s="17"/>
      <c r="C37" s="17"/>
      <c r="D37" s="17"/>
      <c r="E37" s="17"/>
      <c r="F37" s="17"/>
      <c r="G37" s="416">
        <f>H1</f>
        <v>2016</v>
      </c>
      <c r="H37" s="417"/>
    </row>
    <row r="38" spans="1:8" x14ac:dyDescent="0.2">
      <c r="A38" s="413" t="s">
        <v>152</v>
      </c>
      <c r="B38" s="414"/>
      <c r="C38" s="414"/>
      <c r="D38" s="18" t="s">
        <v>153</v>
      </c>
      <c r="E38" s="414"/>
      <c r="F38" s="415"/>
      <c r="G38" s="418">
        <v>0</v>
      </c>
      <c r="H38" s="419"/>
    </row>
    <row r="39" spans="1:8" x14ac:dyDescent="0.2">
      <c r="A39" s="398" t="s">
        <v>154</v>
      </c>
      <c r="B39" s="399"/>
      <c r="C39" s="399"/>
      <c r="D39" s="19" t="s">
        <v>153</v>
      </c>
      <c r="E39" s="399"/>
      <c r="F39" s="400"/>
      <c r="G39" s="401">
        <v>18</v>
      </c>
      <c r="H39" s="402"/>
    </row>
    <row r="40" spans="1:8" x14ac:dyDescent="0.2">
      <c r="A40" s="398" t="s">
        <v>155</v>
      </c>
      <c r="B40" s="399"/>
      <c r="C40" s="399"/>
      <c r="D40" s="19" t="s">
        <v>153</v>
      </c>
      <c r="E40" s="399"/>
      <c r="F40" s="400"/>
      <c r="G40" s="401">
        <v>54.1</v>
      </c>
      <c r="H40" s="402"/>
    </row>
    <row r="41" spans="1:8" x14ac:dyDescent="0.2">
      <c r="A41" s="398" t="s">
        <v>156</v>
      </c>
      <c r="B41" s="399"/>
      <c r="C41" s="399"/>
      <c r="D41" s="19" t="s">
        <v>153</v>
      </c>
      <c r="E41" s="399"/>
      <c r="F41" s="400"/>
      <c r="G41" s="401">
        <v>7.8</v>
      </c>
      <c r="H41" s="402"/>
    </row>
    <row r="42" spans="1:8" ht="13.5" thickBot="1" x14ac:dyDescent="0.25">
      <c r="A42" s="407" t="s">
        <v>157</v>
      </c>
      <c r="B42" s="408"/>
      <c r="C42" s="408"/>
      <c r="D42" s="20" t="s">
        <v>153</v>
      </c>
      <c r="E42" s="409"/>
      <c r="F42" s="410"/>
      <c r="G42" s="403">
        <v>0</v>
      </c>
      <c r="H42" s="404"/>
    </row>
    <row r="43" spans="1:8" ht="13.5" thickBot="1" x14ac:dyDescent="0.25">
      <c r="A43" s="21"/>
      <c r="B43" s="22"/>
      <c r="C43" s="22"/>
      <c r="D43" s="22"/>
      <c r="E43" s="411" t="s">
        <v>158</v>
      </c>
      <c r="F43" s="412"/>
      <c r="G43" s="405">
        <f>(G38+G39+G40+G41+G42)</f>
        <v>79.899999999999991</v>
      </c>
      <c r="H43" s="406"/>
    </row>
    <row r="46" spans="1:8" x14ac:dyDescent="0.2">
      <c r="A46" s="397"/>
      <c r="B46" s="397"/>
      <c r="C46" s="397"/>
      <c r="E46" s="23"/>
    </row>
    <row r="48" spans="1:8" x14ac:dyDescent="0.2">
      <c r="A48" s="397"/>
      <c r="B48" s="397"/>
    </row>
    <row r="49" spans="1:2" x14ac:dyDescent="0.2">
      <c r="A49" s="397"/>
      <c r="B49" s="397"/>
    </row>
    <row r="50" spans="1:2" x14ac:dyDescent="0.2">
      <c r="A50" s="397"/>
      <c r="B50" s="397"/>
    </row>
    <row r="51" spans="1:2" x14ac:dyDescent="0.2">
      <c r="A51" s="397"/>
      <c r="B51" s="397"/>
    </row>
    <row r="52" spans="1:2" x14ac:dyDescent="0.2">
      <c r="A52" s="397"/>
      <c r="B52" s="397"/>
    </row>
    <row r="53" spans="1:2" x14ac:dyDescent="0.2">
      <c r="A53" s="397"/>
      <c r="B53" s="397"/>
    </row>
    <row r="54" spans="1:2" x14ac:dyDescent="0.2">
      <c r="A54" s="397"/>
      <c r="B54" s="397"/>
    </row>
    <row r="55" spans="1:2" x14ac:dyDescent="0.2">
      <c r="A55" s="397"/>
      <c r="B55" s="397"/>
    </row>
    <row r="56" spans="1:2" x14ac:dyDescent="0.2">
      <c r="A56" s="397"/>
      <c r="B56" s="397"/>
    </row>
    <row r="57" spans="1:2" x14ac:dyDescent="0.2">
      <c r="A57" s="397"/>
      <c r="B57" s="397"/>
    </row>
    <row r="58" spans="1:2" x14ac:dyDescent="0.2">
      <c r="A58" s="397"/>
      <c r="B58" s="397"/>
    </row>
    <row r="59" spans="1:2" x14ac:dyDescent="0.2">
      <c r="A59" s="397"/>
      <c r="B59" s="397"/>
    </row>
    <row r="60" spans="1:2" x14ac:dyDescent="0.2">
      <c r="A60" s="397"/>
      <c r="B60" s="397"/>
    </row>
    <row r="61" spans="1:2" x14ac:dyDescent="0.2">
      <c r="A61" s="397"/>
      <c r="B61" s="397"/>
    </row>
    <row r="62" spans="1:2" x14ac:dyDescent="0.2">
      <c r="A62" s="397"/>
      <c r="B62" s="397"/>
    </row>
    <row r="63" spans="1:2" x14ac:dyDescent="0.2">
      <c r="A63" s="397"/>
      <c r="B63" s="397"/>
    </row>
    <row r="64" spans="1:2" x14ac:dyDescent="0.2">
      <c r="A64" s="397"/>
      <c r="B64" s="397"/>
    </row>
  </sheetData>
  <customSheetViews>
    <customSheetView guid="{5274FD7E-76C2-47C3-8C9C-C2C181076605}" showPageBreaks="1" fitToPage="1" showRuler="0" topLeftCell="A14">
      <selection activeCell="G38" sqref="G38:N42"/>
      <pageMargins left="0.39370078740157483" right="0.39370078740157483" top="0.67" bottom="0.19685039370078741" header="0.19685039370078741" footer="0.19685039370078741"/>
      <pageSetup paperSize="9" scale="65" orientation="landscape" r:id="rId1"/>
      <headerFooter alignWithMargins="0">
        <oddHeader>&amp;C&amp;B</oddHeader>
        <oddFooter>&amp;L&amp;"Tahoma,Corsivo"&amp;8Elenco Processi&amp;R&amp;P</oddFooter>
      </headerFooter>
    </customSheetView>
    <customSheetView guid="{0CDFE071-D2BF-4AC9-96FE-3C7CC2EB89D1}" showPageBreaks="1" fitToPage="1" printArea="1" hiddenRows="1" topLeftCell="A14">
      <selection activeCell="G38" sqref="G38:N42"/>
      <pageMargins left="0.39370078740157483" right="0.39370078740157483" top="0.67" bottom="0.19685039370078741" header="0.19685039370078741" footer="0.19685039370078741"/>
      <pageSetup paperSize="9" scale="98" orientation="landscape" r:id="rId2"/>
      <headerFooter alignWithMargins="0">
        <oddHeader>&amp;C&amp;B</oddHeader>
        <oddFooter>&amp;L&amp;"Tahoma,Corsivo"&amp;8Elenco Processi&amp;R&amp;P</oddFooter>
      </headerFooter>
    </customSheetView>
    <customSheetView guid="{FD66CCA4-E734-40F6-A42D-704ADC03C8FF}" showPageBreaks="1" fitToPage="1" printArea="1" hiddenRows="1" showRuler="0" topLeftCell="A2">
      <selection activeCell="P40" sqref="P40"/>
      <pageMargins left="0.39370078740157483" right="0.39370078740157483" top="0.67" bottom="0.19685039370078741" header="0.19685039370078741" footer="0.19685039370078741"/>
      <pageSetup paperSize="9" scale="99" orientation="landscape" r:id="rId3"/>
      <headerFooter alignWithMargins="0">
        <oddHeader>&amp;C&amp;B</oddHeader>
        <oddFooter>&amp;L&amp;"Tahoma,Corsivo"&amp;8Elenco Processi&amp;R&amp;P</oddFooter>
      </headerFooter>
    </customSheetView>
  </customSheetViews>
  <mergeCells count="106">
    <mergeCell ref="A1:F1"/>
    <mergeCell ref="A2:H2"/>
    <mergeCell ref="A3:H3"/>
    <mergeCell ref="A4:F4"/>
    <mergeCell ref="G4:H4"/>
    <mergeCell ref="A7:F7"/>
    <mergeCell ref="G7:H7"/>
    <mergeCell ref="A6:F6"/>
    <mergeCell ref="G6:H6"/>
    <mergeCell ref="G8:H8"/>
    <mergeCell ref="A5:F5"/>
    <mergeCell ref="G5:H5"/>
    <mergeCell ref="A8:F8"/>
    <mergeCell ref="G9:H9"/>
    <mergeCell ref="A10:F10"/>
    <mergeCell ref="G10:H10"/>
    <mergeCell ref="A9:F9"/>
    <mergeCell ref="G11:H11"/>
    <mergeCell ref="A12:F12"/>
    <mergeCell ref="G12:H12"/>
    <mergeCell ref="A11:F11"/>
    <mergeCell ref="A15:D15"/>
    <mergeCell ref="E15:F15"/>
    <mergeCell ref="G13:H13"/>
    <mergeCell ref="A14:D14"/>
    <mergeCell ref="E14:F14"/>
    <mergeCell ref="G14:H14"/>
    <mergeCell ref="G15:H15"/>
    <mergeCell ref="A13:F13"/>
    <mergeCell ref="A16:D16"/>
    <mergeCell ref="E16:F16"/>
    <mergeCell ref="G16:H16"/>
    <mergeCell ref="E17:F17"/>
    <mergeCell ref="G20:H20"/>
    <mergeCell ref="A19:F19"/>
    <mergeCell ref="G17:H17"/>
    <mergeCell ref="A18:D18"/>
    <mergeCell ref="E18:F18"/>
    <mergeCell ref="G18:H18"/>
    <mergeCell ref="A17:D17"/>
    <mergeCell ref="G19:H19"/>
    <mergeCell ref="A21:D21"/>
    <mergeCell ref="E21:F21"/>
    <mergeCell ref="A20:D20"/>
    <mergeCell ref="E20:F20"/>
    <mergeCell ref="G25:H25"/>
    <mergeCell ref="A28:H28"/>
    <mergeCell ref="A29:F29"/>
    <mergeCell ref="G29:H29"/>
    <mergeCell ref="G21:H21"/>
    <mergeCell ref="G22:H22"/>
    <mergeCell ref="G23:H23"/>
    <mergeCell ref="G24:H24"/>
    <mergeCell ref="A23:D23"/>
    <mergeCell ref="E23:F23"/>
    <mergeCell ref="A24:D24"/>
    <mergeCell ref="E24:F24"/>
    <mergeCell ref="A22:D22"/>
    <mergeCell ref="E22:F22"/>
    <mergeCell ref="A32:C32"/>
    <mergeCell ref="D32:F32"/>
    <mergeCell ref="G32:H32"/>
    <mergeCell ref="A33:C33"/>
    <mergeCell ref="D33:F33"/>
    <mergeCell ref="G33:H33"/>
    <mergeCell ref="A30:C30"/>
    <mergeCell ref="D30:F30"/>
    <mergeCell ref="G30:H30"/>
    <mergeCell ref="A31:H31"/>
    <mergeCell ref="A40:C40"/>
    <mergeCell ref="E40:F40"/>
    <mergeCell ref="A38:C38"/>
    <mergeCell ref="E38:F38"/>
    <mergeCell ref="A39:C39"/>
    <mergeCell ref="E39:F39"/>
    <mergeCell ref="A36:H36"/>
    <mergeCell ref="G37:H37"/>
    <mergeCell ref="G40:H40"/>
    <mergeCell ref="G38:H38"/>
    <mergeCell ref="G39:H39"/>
    <mergeCell ref="A41:C41"/>
    <mergeCell ref="E41:F41"/>
    <mergeCell ref="G41:H41"/>
    <mergeCell ref="G42:H42"/>
    <mergeCell ref="G43:H43"/>
    <mergeCell ref="A46:C46"/>
    <mergeCell ref="A42:C42"/>
    <mergeCell ref="E42:F42"/>
    <mergeCell ref="E43:F43"/>
    <mergeCell ref="A59:B59"/>
    <mergeCell ref="A48:B48"/>
    <mergeCell ref="A49:B49"/>
    <mergeCell ref="A50:B50"/>
    <mergeCell ref="A51:B51"/>
    <mergeCell ref="A52:B52"/>
    <mergeCell ref="A53:B53"/>
    <mergeCell ref="A64:B64"/>
    <mergeCell ref="A54:B54"/>
    <mergeCell ref="A55:B55"/>
    <mergeCell ref="A56:B56"/>
    <mergeCell ref="A57:B57"/>
    <mergeCell ref="A58:B58"/>
    <mergeCell ref="A60:B60"/>
    <mergeCell ref="A61:B61"/>
    <mergeCell ref="A62:B62"/>
    <mergeCell ref="A63:B63"/>
  </mergeCells>
  <phoneticPr fontId="20" type="noConversion"/>
  <pageMargins left="0.39370078740157483" right="0.39370078740157483" top="0.67" bottom="0.19685039370078741" header="0.19685039370078741" footer="0.19685039370078741"/>
  <pageSetup paperSize="9" scale="66" orientation="landscape" r:id="rId4"/>
  <headerFooter alignWithMargins="0">
    <oddFooter>&amp;L&amp;"Tahoma,Corsivo"&amp;8Elenco Processi&amp;R&amp;P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9"/>
  <sheetViews>
    <sheetView showWhiteSpace="0" view="pageLayout" topLeftCell="A79" zoomScaleNormal="100" workbookViewId="0">
      <selection activeCell="E53" sqref="E53:F53"/>
    </sheetView>
  </sheetViews>
  <sheetFormatPr defaultRowHeight="12.75" x14ac:dyDescent="0.2"/>
  <cols>
    <col min="1" max="4" width="9.140625" style="5"/>
    <col min="5" max="5" width="29.42578125" style="5" customWidth="1"/>
    <col min="6" max="6" width="20.7109375" style="5" customWidth="1"/>
    <col min="7" max="7" width="9.140625" style="5"/>
    <col min="8" max="8" width="19" style="5" bestFit="1" customWidth="1"/>
    <col min="9" max="16384" width="9.140625" style="5"/>
  </cols>
  <sheetData>
    <row r="1" spans="1:9" ht="21.75" customHeight="1" x14ac:dyDescent="0.2">
      <c r="A1" s="537"/>
      <c r="B1" s="538"/>
      <c r="C1" s="538"/>
      <c r="D1" s="538"/>
      <c r="E1" s="24" t="s">
        <v>115</v>
      </c>
      <c r="F1" s="25">
        <v>2016</v>
      </c>
    </row>
    <row r="2" spans="1:9" ht="24.75" customHeight="1" x14ac:dyDescent="0.2">
      <c r="A2" s="539" t="s">
        <v>159</v>
      </c>
      <c r="B2" s="540"/>
      <c r="C2" s="540"/>
      <c r="D2" s="540"/>
      <c r="E2" s="540"/>
      <c r="F2" s="541"/>
    </row>
    <row r="3" spans="1:9" x14ac:dyDescent="0.2">
      <c r="A3" s="542" t="s">
        <v>160</v>
      </c>
      <c r="B3" s="543"/>
      <c r="C3" s="543"/>
      <c r="D3" s="543"/>
      <c r="E3" s="543"/>
      <c r="F3" s="544"/>
      <c r="G3" s="26"/>
      <c r="H3" s="26"/>
      <c r="I3" s="26"/>
    </row>
    <row r="4" spans="1:9" ht="16.5" customHeight="1" x14ac:dyDescent="0.2">
      <c r="A4" s="545" t="s">
        <v>161</v>
      </c>
      <c r="B4" s="546"/>
      <c r="C4" s="546"/>
      <c r="D4" s="546"/>
      <c r="E4" s="495">
        <f>$F$1</f>
        <v>2016</v>
      </c>
      <c r="F4" s="496"/>
    </row>
    <row r="5" spans="1:9" ht="18" customHeight="1" x14ac:dyDescent="0.2">
      <c r="A5" s="547"/>
      <c r="B5" s="548"/>
      <c r="C5" s="546"/>
      <c r="D5" s="546"/>
      <c r="E5" s="27" t="s">
        <v>162</v>
      </c>
      <c r="F5" s="28" t="s">
        <v>163</v>
      </c>
    </row>
    <row r="6" spans="1:9" ht="24.75" customHeight="1" x14ac:dyDescent="0.2">
      <c r="A6" s="520" t="s">
        <v>164</v>
      </c>
      <c r="B6" s="521"/>
      <c r="C6" s="521"/>
      <c r="D6" s="521"/>
      <c r="E6" s="29">
        <v>68747.199999999997</v>
      </c>
      <c r="F6" s="30"/>
    </row>
    <row r="7" spans="1:9" ht="24.75" customHeight="1" x14ac:dyDescent="0.2">
      <c r="A7" s="520" t="s">
        <v>165</v>
      </c>
      <c r="B7" s="521"/>
      <c r="C7" s="521"/>
      <c r="D7" s="521"/>
      <c r="E7" s="29">
        <v>337884.27</v>
      </c>
      <c r="F7" s="30"/>
    </row>
    <row r="8" spans="1:9" ht="24.75" customHeight="1" x14ac:dyDescent="0.2">
      <c r="A8" s="520" t="s">
        <v>166</v>
      </c>
      <c r="B8" s="521"/>
      <c r="C8" s="521"/>
      <c r="D8" s="521"/>
      <c r="E8" s="29">
        <v>2143267.1</v>
      </c>
      <c r="F8" s="31">
        <v>1734437.72</v>
      </c>
    </row>
    <row r="9" spans="1:9" ht="24.75" customHeight="1" x14ac:dyDescent="0.2">
      <c r="A9" s="520" t="s">
        <v>167</v>
      </c>
      <c r="B9" s="521"/>
      <c r="C9" s="521"/>
      <c r="D9" s="521"/>
      <c r="E9" s="29">
        <v>58241.34</v>
      </c>
      <c r="F9" s="31">
        <v>42090.7</v>
      </c>
      <c r="H9" s="32"/>
    </row>
    <row r="10" spans="1:9" ht="24.75" customHeight="1" x14ac:dyDescent="0.2">
      <c r="A10" s="520" t="s">
        <v>168</v>
      </c>
      <c r="B10" s="521"/>
      <c r="C10" s="521"/>
      <c r="D10" s="521"/>
      <c r="E10" s="29">
        <v>554356.36</v>
      </c>
      <c r="F10" s="31">
        <v>401763.45</v>
      </c>
    </row>
    <row r="11" spans="1:9" ht="24.75" customHeight="1" x14ac:dyDescent="0.2">
      <c r="A11" s="520" t="s">
        <v>169</v>
      </c>
      <c r="B11" s="521"/>
      <c r="C11" s="521"/>
      <c r="D11" s="521"/>
      <c r="E11" s="29">
        <v>301534.42</v>
      </c>
      <c r="F11" s="31">
        <v>211262.87</v>
      </c>
    </row>
    <row r="12" spans="1:9" ht="24.75" customHeight="1" x14ac:dyDescent="0.2">
      <c r="A12" s="520" t="s">
        <v>170</v>
      </c>
      <c r="B12" s="521"/>
      <c r="C12" s="521"/>
      <c r="D12" s="521"/>
      <c r="E12" s="29">
        <v>0</v>
      </c>
      <c r="F12" s="31">
        <v>0</v>
      </c>
    </row>
    <row r="13" spans="1:9" ht="24.75" customHeight="1" x14ac:dyDescent="0.2">
      <c r="A13" s="520" t="s">
        <v>374</v>
      </c>
      <c r="B13" s="521"/>
      <c r="C13" s="521"/>
      <c r="D13" s="521"/>
      <c r="E13" s="29">
        <v>34182.39</v>
      </c>
      <c r="F13" s="31">
        <v>34182.389000000003</v>
      </c>
    </row>
    <row r="14" spans="1:9" ht="24.75" customHeight="1" x14ac:dyDescent="0.2">
      <c r="A14" s="534" t="s">
        <v>171</v>
      </c>
      <c r="B14" s="524"/>
      <c r="C14" s="524"/>
      <c r="D14" s="524"/>
      <c r="E14" s="29">
        <v>394274.55</v>
      </c>
      <c r="F14" s="31">
        <v>388635.1</v>
      </c>
    </row>
    <row r="15" spans="1:9" ht="24.75" customHeight="1" thickBot="1" x14ac:dyDescent="0.25">
      <c r="A15" s="525" t="s">
        <v>172</v>
      </c>
      <c r="B15" s="526"/>
      <c r="C15" s="526"/>
      <c r="D15" s="526"/>
      <c r="E15" s="33">
        <f t="shared" ref="E15" si="0">SUM(E6:E14)</f>
        <v>3892487.63</v>
      </c>
      <c r="F15" s="34">
        <f>SUM(F8:F14)</f>
        <v>2812372.2290000003</v>
      </c>
    </row>
    <row r="16" spans="1:9" ht="14.25" customHeight="1" thickBot="1" x14ac:dyDescent="0.25">
      <c r="A16" s="35"/>
      <c r="B16" s="36"/>
      <c r="C16" s="36"/>
      <c r="D16" s="36"/>
      <c r="E16" s="36"/>
      <c r="F16" s="37"/>
    </row>
    <row r="17" spans="1:7" ht="15" customHeight="1" x14ac:dyDescent="0.2">
      <c r="A17" s="527" t="s">
        <v>173</v>
      </c>
      <c r="B17" s="528"/>
      <c r="C17" s="528"/>
      <c r="D17" s="528"/>
      <c r="E17" s="528"/>
      <c r="F17" s="529"/>
      <c r="G17" s="38"/>
    </row>
    <row r="18" spans="1:7" ht="15" customHeight="1" x14ac:dyDescent="0.2">
      <c r="A18" s="532" t="s">
        <v>161</v>
      </c>
      <c r="B18" s="533"/>
      <c r="C18" s="533"/>
      <c r="D18" s="533"/>
      <c r="E18" s="495">
        <f>$F$1</f>
        <v>2016</v>
      </c>
      <c r="F18" s="496"/>
    </row>
    <row r="19" spans="1:7" ht="12.75" customHeight="1" x14ac:dyDescent="0.2">
      <c r="A19" s="535"/>
      <c r="B19" s="536"/>
      <c r="C19" s="533"/>
      <c r="D19" s="533"/>
      <c r="E19" s="27" t="s">
        <v>174</v>
      </c>
      <c r="F19" s="28" t="s">
        <v>175</v>
      </c>
    </row>
    <row r="20" spans="1:7" ht="24.75" customHeight="1" x14ac:dyDescent="0.2">
      <c r="A20" s="534" t="s">
        <v>176</v>
      </c>
      <c r="B20" s="524"/>
      <c r="C20" s="524"/>
      <c r="D20" s="524"/>
      <c r="E20" s="29">
        <v>2452891.04</v>
      </c>
      <c r="F20" s="31">
        <v>2129602.23</v>
      </c>
    </row>
    <row r="21" spans="1:7" ht="24.75" customHeight="1" x14ac:dyDescent="0.2">
      <c r="A21" s="534" t="s">
        <v>177</v>
      </c>
      <c r="B21" s="524"/>
      <c r="C21" s="524"/>
      <c r="D21" s="524"/>
      <c r="E21" s="29">
        <v>354794.26</v>
      </c>
      <c r="F21" s="31">
        <v>264340.01</v>
      </c>
    </row>
    <row r="22" spans="1:7" ht="24.75" customHeight="1" x14ac:dyDescent="0.2">
      <c r="A22" s="520" t="s">
        <v>178</v>
      </c>
      <c r="B22" s="521"/>
      <c r="C22" s="521"/>
      <c r="D22" s="521"/>
      <c r="E22" s="29">
        <v>0</v>
      </c>
      <c r="F22" s="31">
        <v>0</v>
      </c>
    </row>
    <row r="23" spans="1:7" ht="24.75" customHeight="1" x14ac:dyDescent="0.2">
      <c r="A23" s="534" t="s">
        <v>179</v>
      </c>
      <c r="B23" s="524"/>
      <c r="C23" s="524"/>
      <c r="D23" s="524"/>
      <c r="E23" s="29">
        <v>167964.15</v>
      </c>
      <c r="F23" s="31">
        <v>167964.15</v>
      </c>
    </row>
    <row r="24" spans="1:7" ht="24.75" customHeight="1" x14ac:dyDescent="0.2">
      <c r="A24" s="534" t="s">
        <v>180</v>
      </c>
      <c r="B24" s="524"/>
      <c r="C24" s="524"/>
      <c r="D24" s="524"/>
      <c r="E24" s="29">
        <v>34182.39</v>
      </c>
      <c r="F24" s="31">
        <v>34182.39</v>
      </c>
    </row>
    <row r="25" spans="1:7" ht="24.75" customHeight="1" x14ac:dyDescent="0.2">
      <c r="A25" s="534" t="s">
        <v>181</v>
      </c>
      <c r="B25" s="524"/>
      <c r="C25" s="524"/>
      <c r="D25" s="524"/>
      <c r="E25" s="29">
        <v>394274.55</v>
      </c>
      <c r="F25" s="31">
        <v>372423.76</v>
      </c>
    </row>
    <row r="26" spans="1:7" s="39" customFormat="1" ht="24.75" customHeight="1" thickBot="1" x14ac:dyDescent="0.25">
      <c r="A26" s="525" t="s">
        <v>182</v>
      </c>
      <c r="B26" s="526"/>
      <c r="C26" s="526"/>
      <c r="D26" s="526"/>
      <c r="E26" s="33">
        <f t="shared" ref="E26:F26" si="1">SUM(E20:E25)</f>
        <v>3404106.3899999997</v>
      </c>
      <c r="F26" s="34">
        <f t="shared" si="1"/>
        <v>2968512.54</v>
      </c>
    </row>
    <row r="27" spans="1:7" ht="14.25" customHeight="1" thickBot="1" x14ac:dyDescent="0.25">
      <c r="A27" s="35"/>
      <c r="B27" s="36"/>
      <c r="C27" s="36"/>
      <c r="D27" s="36"/>
      <c r="E27" s="36"/>
      <c r="F27" s="37"/>
    </row>
    <row r="28" spans="1:7" ht="14.25" customHeight="1" x14ac:dyDescent="0.2">
      <c r="A28" s="527" t="s">
        <v>183</v>
      </c>
      <c r="B28" s="528"/>
      <c r="C28" s="528"/>
      <c r="D28" s="528"/>
      <c r="E28" s="528"/>
      <c r="F28" s="529"/>
    </row>
    <row r="29" spans="1:7" ht="14.25" customHeight="1" x14ac:dyDescent="0.2">
      <c r="A29" s="532" t="s">
        <v>184</v>
      </c>
      <c r="B29" s="533" t="s">
        <v>185</v>
      </c>
      <c r="C29" s="533"/>
      <c r="D29" s="533"/>
      <c r="E29" s="495">
        <f>$F$1</f>
        <v>2016</v>
      </c>
      <c r="F29" s="496"/>
    </row>
    <row r="30" spans="1:7" ht="14.25" customHeight="1" x14ac:dyDescent="0.2">
      <c r="A30" s="532"/>
      <c r="B30" s="533"/>
      <c r="C30" s="533"/>
      <c r="D30" s="533"/>
      <c r="E30" s="40" t="s">
        <v>186</v>
      </c>
      <c r="F30" s="28" t="s">
        <v>187</v>
      </c>
    </row>
    <row r="31" spans="1:7" ht="28.5" customHeight="1" x14ac:dyDescent="0.2">
      <c r="A31" s="41">
        <v>1</v>
      </c>
      <c r="B31" s="521" t="s">
        <v>188</v>
      </c>
      <c r="C31" s="521"/>
      <c r="D31" s="521"/>
      <c r="E31" s="29">
        <v>433323.49</v>
      </c>
      <c r="F31" s="31">
        <v>387856.69</v>
      </c>
    </row>
    <row r="32" spans="1:7" ht="14.25" customHeight="1" x14ac:dyDescent="0.2">
      <c r="A32" s="41">
        <v>2</v>
      </c>
      <c r="B32" s="524" t="s">
        <v>189</v>
      </c>
      <c r="C32" s="524"/>
      <c r="D32" s="524"/>
      <c r="E32" s="29">
        <v>84794.53</v>
      </c>
      <c r="F32" s="31">
        <v>75324.95</v>
      </c>
    </row>
    <row r="33" spans="1:6" ht="14.25" customHeight="1" x14ac:dyDescent="0.2">
      <c r="A33" s="41">
        <v>3</v>
      </c>
      <c r="B33" s="524" t="s">
        <v>190</v>
      </c>
      <c r="C33" s="524"/>
      <c r="D33" s="524"/>
      <c r="E33" s="29">
        <v>160290.26999999999</v>
      </c>
      <c r="F33" s="31">
        <v>158270.89000000001</v>
      </c>
    </row>
    <row r="34" spans="1:6" ht="14.25" customHeight="1" x14ac:dyDescent="0.2">
      <c r="A34" s="41">
        <v>4</v>
      </c>
      <c r="B34" s="524" t="s">
        <v>191</v>
      </c>
      <c r="C34" s="524"/>
      <c r="D34" s="524"/>
      <c r="E34" s="29">
        <v>488353.73</v>
      </c>
      <c r="F34" s="31">
        <v>253969.21</v>
      </c>
    </row>
    <row r="35" spans="1:6" ht="14.25" customHeight="1" x14ac:dyDescent="0.2">
      <c r="A35" s="41">
        <v>6</v>
      </c>
      <c r="B35" s="524" t="s">
        <v>192</v>
      </c>
      <c r="C35" s="524"/>
      <c r="D35" s="524"/>
      <c r="E35" s="29">
        <v>135548.07999999999</v>
      </c>
      <c r="F35" s="31">
        <v>89214.46</v>
      </c>
    </row>
    <row r="36" spans="1:6" ht="14.25" customHeight="1" x14ac:dyDescent="0.2">
      <c r="A36" s="41">
        <v>9</v>
      </c>
      <c r="B36" s="524" t="s">
        <v>193</v>
      </c>
      <c r="C36" s="524"/>
      <c r="D36" s="524"/>
      <c r="E36" s="29">
        <v>12717.82</v>
      </c>
      <c r="F36" s="31">
        <v>7129.82</v>
      </c>
    </row>
    <row r="37" spans="1:6" s="39" customFormat="1" ht="14.25" customHeight="1" x14ac:dyDescent="0.2">
      <c r="A37" s="530" t="s">
        <v>194</v>
      </c>
      <c r="B37" s="531"/>
      <c r="C37" s="531"/>
      <c r="D37" s="531"/>
      <c r="E37" s="42">
        <f t="shared" ref="E37:F37" si="2">SUM(E31:E36)</f>
        <v>1315027.9200000002</v>
      </c>
      <c r="F37" s="43">
        <f t="shared" si="2"/>
        <v>971766.0199999999</v>
      </c>
    </row>
    <row r="38" spans="1:6" ht="14.25" customHeight="1" x14ac:dyDescent="0.2">
      <c r="A38" s="532" t="s">
        <v>184</v>
      </c>
      <c r="B38" s="533" t="s">
        <v>195</v>
      </c>
      <c r="C38" s="533"/>
      <c r="D38" s="533"/>
      <c r="E38" s="495">
        <f>$F$1</f>
        <v>2016</v>
      </c>
      <c r="F38" s="496"/>
    </row>
    <row r="39" spans="1:6" ht="14.25" customHeight="1" x14ac:dyDescent="0.2">
      <c r="A39" s="532"/>
      <c r="B39" s="533"/>
      <c r="C39" s="533"/>
      <c r="D39" s="533"/>
      <c r="E39" s="40" t="s">
        <v>196</v>
      </c>
      <c r="F39" s="28" t="s">
        <v>197</v>
      </c>
    </row>
    <row r="40" spans="1:6" ht="14.25" customHeight="1" x14ac:dyDescent="0.2">
      <c r="A40" s="41">
        <v>1</v>
      </c>
      <c r="B40" s="524" t="s">
        <v>198</v>
      </c>
      <c r="C40" s="524"/>
      <c r="D40" s="524"/>
      <c r="E40" s="29">
        <v>432469.36</v>
      </c>
      <c r="F40" s="31">
        <v>402300.81</v>
      </c>
    </row>
    <row r="41" spans="1:6" ht="14.25" customHeight="1" x14ac:dyDescent="0.2">
      <c r="A41" s="41">
        <v>2</v>
      </c>
      <c r="B41" s="524" t="s">
        <v>199</v>
      </c>
      <c r="C41" s="524"/>
      <c r="D41" s="524"/>
      <c r="E41" s="29">
        <v>308653.59999999998</v>
      </c>
      <c r="F41" s="31">
        <v>238047.81</v>
      </c>
    </row>
    <row r="42" spans="1:6" ht="26.25" customHeight="1" x14ac:dyDescent="0.2">
      <c r="A42" s="41">
        <v>3</v>
      </c>
      <c r="B42" s="521" t="s">
        <v>200</v>
      </c>
      <c r="C42" s="521"/>
      <c r="D42" s="521"/>
      <c r="E42" s="29">
        <v>0</v>
      </c>
      <c r="F42" s="31">
        <v>0</v>
      </c>
    </row>
    <row r="43" spans="1:6" ht="14.25" customHeight="1" x14ac:dyDescent="0.2">
      <c r="A43" s="41">
        <v>4</v>
      </c>
      <c r="B43" s="524" t="s">
        <v>201</v>
      </c>
      <c r="C43" s="524"/>
      <c r="D43" s="524"/>
      <c r="E43" s="29">
        <v>0</v>
      </c>
      <c r="F43" s="31">
        <v>0</v>
      </c>
    </row>
    <row r="44" spans="1:6" ht="20.25" customHeight="1" x14ac:dyDescent="0.2">
      <c r="A44" s="41">
        <v>5</v>
      </c>
      <c r="B44" s="521" t="s">
        <v>202</v>
      </c>
      <c r="C44" s="521"/>
      <c r="D44" s="521"/>
      <c r="E44" s="29">
        <v>0</v>
      </c>
      <c r="F44" s="31">
        <v>0</v>
      </c>
    </row>
    <row r="45" spans="1:6" ht="14.25" customHeight="1" x14ac:dyDescent="0.2">
      <c r="A45" s="41">
        <v>7</v>
      </c>
      <c r="B45" s="524" t="s">
        <v>193</v>
      </c>
      <c r="C45" s="524"/>
      <c r="D45" s="524"/>
      <c r="E45" s="29">
        <v>15276.87</v>
      </c>
      <c r="F45" s="31">
        <v>9417.23</v>
      </c>
    </row>
    <row r="46" spans="1:6" s="39" customFormat="1" ht="14.25" customHeight="1" thickBot="1" x14ac:dyDescent="0.25">
      <c r="A46" s="525" t="s">
        <v>203</v>
      </c>
      <c r="B46" s="526"/>
      <c r="C46" s="526"/>
      <c r="D46" s="526"/>
      <c r="E46" s="33">
        <f t="shared" ref="E46:F46" si="3">SUM(E40:E45)</f>
        <v>756399.83</v>
      </c>
      <c r="F46" s="34">
        <f t="shared" si="3"/>
        <v>649765.85</v>
      </c>
    </row>
    <row r="47" spans="1:6" ht="14.25" customHeight="1" thickBot="1" x14ac:dyDescent="0.25">
      <c r="A47" s="35"/>
      <c r="B47" s="36"/>
      <c r="C47" s="36"/>
      <c r="D47" s="36"/>
      <c r="E47" s="36"/>
      <c r="F47" s="37"/>
    </row>
    <row r="48" spans="1:6" ht="15.75" customHeight="1" x14ac:dyDescent="0.2">
      <c r="A48" s="527" t="s">
        <v>204</v>
      </c>
      <c r="B48" s="528"/>
      <c r="C48" s="528"/>
      <c r="D48" s="528"/>
      <c r="E48" s="528"/>
      <c r="F48" s="529"/>
    </row>
    <row r="49" spans="1:6" ht="15.75" customHeight="1" x14ac:dyDescent="0.2">
      <c r="A49" s="493" t="s">
        <v>118</v>
      </c>
      <c r="B49" s="494"/>
      <c r="C49" s="494"/>
      <c r="D49" s="494"/>
      <c r="E49" s="495">
        <f>$F$1</f>
        <v>2016</v>
      </c>
      <c r="F49" s="496"/>
    </row>
    <row r="50" spans="1:6" ht="28.5" customHeight="1" x14ac:dyDescent="0.2">
      <c r="A50" s="520" t="s">
        <v>205</v>
      </c>
      <c r="B50" s="521"/>
      <c r="C50" s="521"/>
      <c r="D50" s="521"/>
      <c r="E50" s="518">
        <v>58241.34</v>
      </c>
      <c r="F50" s="519"/>
    </row>
    <row r="51" spans="1:6" ht="24.75" customHeight="1" x14ac:dyDescent="0.2">
      <c r="A51" s="520" t="s">
        <v>206</v>
      </c>
      <c r="B51" s="521"/>
      <c r="C51" s="521"/>
      <c r="D51" s="521"/>
      <c r="E51" s="518">
        <v>100520.3</v>
      </c>
      <c r="F51" s="519"/>
    </row>
    <row r="52" spans="1:6" ht="24.75" customHeight="1" x14ac:dyDescent="0.2">
      <c r="A52" s="520" t="s">
        <v>207</v>
      </c>
      <c r="B52" s="521"/>
      <c r="C52" s="521"/>
      <c r="D52" s="521"/>
      <c r="E52" s="518">
        <v>606743.29</v>
      </c>
      <c r="F52" s="519"/>
    </row>
    <row r="53" spans="1:6" ht="24" customHeight="1" x14ac:dyDescent="0.2">
      <c r="A53" s="520" t="s">
        <v>208</v>
      </c>
      <c r="B53" s="521"/>
      <c r="C53" s="521"/>
      <c r="D53" s="521"/>
      <c r="E53" s="518">
        <v>167964.15</v>
      </c>
      <c r="F53" s="519"/>
    </row>
    <row r="54" spans="1:6" ht="22.5" customHeight="1" thickBot="1" x14ac:dyDescent="0.25">
      <c r="A54" s="522" t="s">
        <v>209</v>
      </c>
      <c r="B54" s="523"/>
      <c r="C54" s="523"/>
      <c r="D54" s="523"/>
      <c r="E54" s="513">
        <v>34182.39</v>
      </c>
      <c r="F54" s="514"/>
    </row>
    <row r="55" spans="1:6" ht="12.75" customHeight="1" thickBot="1" x14ac:dyDescent="0.25">
      <c r="A55" s="44"/>
      <c r="B55" s="45"/>
      <c r="C55" s="45"/>
      <c r="D55" s="45"/>
      <c r="E55" s="45"/>
      <c r="F55" s="46"/>
    </row>
    <row r="56" spans="1:6" x14ac:dyDescent="0.2">
      <c r="A56" s="515" t="s">
        <v>159</v>
      </c>
      <c r="B56" s="516"/>
      <c r="C56" s="516"/>
      <c r="D56" s="516"/>
      <c r="E56" s="516"/>
      <c r="F56" s="517"/>
    </row>
    <row r="57" spans="1:6" ht="15.75" customHeight="1" x14ac:dyDescent="0.2">
      <c r="A57" s="490" t="s">
        <v>210</v>
      </c>
      <c r="B57" s="491"/>
      <c r="C57" s="491"/>
      <c r="D57" s="491"/>
      <c r="E57" s="491"/>
      <c r="F57" s="492"/>
    </row>
    <row r="58" spans="1:6" x14ac:dyDescent="0.2">
      <c r="A58" s="493" t="s">
        <v>118</v>
      </c>
      <c r="B58" s="494"/>
      <c r="C58" s="494"/>
      <c r="D58" s="494"/>
      <c r="E58" s="495">
        <f>$F$1</f>
        <v>2016</v>
      </c>
      <c r="F58" s="496"/>
    </row>
    <row r="59" spans="1:6" ht="12.75" customHeight="1" x14ac:dyDescent="0.2">
      <c r="A59" s="475" t="s">
        <v>211</v>
      </c>
      <c r="B59" s="476"/>
      <c r="C59" s="476"/>
      <c r="D59" s="476"/>
      <c r="E59" s="477">
        <f>(E8+E10)/SUM(E8:E10)</f>
        <v>0.97886640157383631</v>
      </c>
      <c r="F59" s="497"/>
    </row>
    <row r="60" spans="1:6" ht="12.75" customHeight="1" x14ac:dyDescent="0.2">
      <c r="A60" s="479" t="s">
        <v>212</v>
      </c>
      <c r="B60" s="480"/>
      <c r="C60" s="480"/>
      <c r="D60" s="480"/>
      <c r="E60" s="477"/>
      <c r="F60" s="497"/>
    </row>
    <row r="61" spans="1:6" ht="12.75" customHeight="1" x14ac:dyDescent="0.2">
      <c r="A61" s="489" t="s">
        <v>213</v>
      </c>
      <c r="B61" s="480"/>
      <c r="C61" s="480"/>
      <c r="D61" s="480"/>
      <c r="E61" s="477"/>
      <c r="F61" s="497"/>
    </row>
    <row r="62" spans="1:6" ht="12.75" customHeight="1" x14ac:dyDescent="0.2">
      <c r="A62" s="475" t="s">
        <v>214</v>
      </c>
      <c r="B62" s="476"/>
      <c r="C62" s="476"/>
      <c r="D62" s="476"/>
      <c r="E62" s="477">
        <f>E8/SUM(E8:E10)</f>
        <v>0.77771126508092858</v>
      </c>
      <c r="F62" s="497"/>
    </row>
    <row r="63" spans="1:6" ht="12.75" customHeight="1" x14ac:dyDescent="0.2">
      <c r="A63" s="479" t="s">
        <v>215</v>
      </c>
      <c r="B63" s="480"/>
      <c r="C63" s="480"/>
      <c r="D63" s="480"/>
      <c r="E63" s="477"/>
      <c r="F63" s="497"/>
    </row>
    <row r="64" spans="1:6" ht="13.15" customHeight="1" x14ac:dyDescent="0.2">
      <c r="A64" s="489" t="s">
        <v>213</v>
      </c>
      <c r="B64" s="480"/>
      <c r="C64" s="480"/>
      <c r="D64" s="480"/>
      <c r="E64" s="477"/>
      <c r="F64" s="497"/>
    </row>
    <row r="65" spans="1:6" ht="13.15" customHeight="1" x14ac:dyDescent="0.2">
      <c r="A65" s="475" t="s">
        <v>216</v>
      </c>
      <c r="B65" s="476"/>
      <c r="C65" s="476"/>
      <c r="D65" s="476"/>
      <c r="E65" s="477">
        <f>E50/SUM(E8:E10)</f>
        <v>2.1133598426163722E-2</v>
      </c>
      <c r="F65" s="497"/>
    </row>
    <row r="66" spans="1:6" ht="13.15" customHeight="1" x14ac:dyDescent="0.2">
      <c r="A66" s="479" t="s">
        <v>217</v>
      </c>
      <c r="B66" s="480"/>
      <c r="C66" s="480"/>
      <c r="D66" s="480"/>
      <c r="E66" s="477"/>
      <c r="F66" s="497"/>
    </row>
    <row r="67" spans="1:6" ht="13.15" customHeight="1" x14ac:dyDescent="0.2">
      <c r="A67" s="489" t="s">
        <v>213</v>
      </c>
      <c r="B67" s="480"/>
      <c r="C67" s="480"/>
      <c r="D67" s="480"/>
      <c r="E67" s="477"/>
      <c r="F67" s="497"/>
    </row>
    <row r="68" spans="1:6" x14ac:dyDescent="0.2">
      <c r="A68" s="490" t="s">
        <v>218</v>
      </c>
      <c r="B68" s="491"/>
      <c r="C68" s="491"/>
      <c r="D68" s="491"/>
      <c r="E68" s="491"/>
      <c r="F68" s="492"/>
    </row>
    <row r="69" spans="1:6" x14ac:dyDescent="0.2">
      <c r="A69" s="493" t="s">
        <v>109</v>
      </c>
      <c r="B69" s="494"/>
      <c r="C69" s="494"/>
      <c r="D69" s="494"/>
      <c r="E69" s="495">
        <f>$F$1</f>
        <v>2016</v>
      </c>
      <c r="F69" s="496"/>
    </row>
    <row r="70" spans="1:6" ht="24" customHeight="1" x14ac:dyDescent="0.2">
      <c r="A70" s="475" t="s">
        <v>219</v>
      </c>
      <c r="B70" s="476"/>
      <c r="C70" s="476"/>
      <c r="D70" s="476"/>
      <c r="E70" s="477">
        <f>(E51+E52+E53)/SUM(E8:E10)</f>
        <v>0.3175873286672119</v>
      </c>
      <c r="F70" s="477"/>
    </row>
    <row r="71" spans="1:6" ht="13.15" customHeight="1" x14ac:dyDescent="0.2">
      <c r="A71" s="479" t="s">
        <v>220</v>
      </c>
      <c r="B71" s="480"/>
      <c r="C71" s="480"/>
      <c r="D71" s="480"/>
      <c r="E71" s="477"/>
      <c r="F71" s="477"/>
    </row>
    <row r="72" spans="1:6" ht="13.15" customHeight="1" x14ac:dyDescent="0.2">
      <c r="A72" s="489" t="s">
        <v>213</v>
      </c>
      <c r="B72" s="480"/>
      <c r="C72" s="480"/>
      <c r="D72" s="480"/>
      <c r="E72" s="477"/>
      <c r="F72" s="477"/>
    </row>
    <row r="73" spans="1:6" ht="13.15" customHeight="1" x14ac:dyDescent="0.2">
      <c r="A73" s="475" t="s">
        <v>221</v>
      </c>
      <c r="B73" s="476"/>
      <c r="C73" s="476"/>
      <c r="D73" s="476"/>
      <c r="E73" s="477">
        <f>E52/SUM(E8:E10)</f>
        <v>0.22016438905130617</v>
      </c>
      <c r="F73" s="497"/>
    </row>
    <row r="74" spans="1:6" ht="13.15" customHeight="1" x14ac:dyDescent="0.2">
      <c r="A74" s="479" t="s">
        <v>222</v>
      </c>
      <c r="B74" s="480"/>
      <c r="C74" s="480"/>
      <c r="D74" s="480"/>
      <c r="E74" s="477"/>
      <c r="F74" s="497"/>
    </row>
    <row r="75" spans="1:6" ht="13.15" customHeight="1" x14ac:dyDescent="0.2">
      <c r="A75" s="489" t="s">
        <v>213</v>
      </c>
      <c r="B75" s="480"/>
      <c r="C75" s="480"/>
      <c r="D75" s="480"/>
      <c r="E75" s="477"/>
      <c r="F75" s="497"/>
    </row>
    <row r="76" spans="1:6" ht="12.75" customHeight="1" x14ac:dyDescent="0.2">
      <c r="A76" s="475" t="s">
        <v>223</v>
      </c>
      <c r="B76" s="476"/>
      <c r="C76" s="476"/>
      <c r="D76" s="476"/>
      <c r="E76" s="477">
        <f>(E51+E53)/SUM(E8:E10)</f>
        <v>9.7422939615905702E-2</v>
      </c>
      <c r="F76" s="477"/>
    </row>
    <row r="77" spans="1:6" ht="12.75" customHeight="1" x14ac:dyDescent="0.2">
      <c r="A77" s="479" t="s">
        <v>224</v>
      </c>
      <c r="B77" s="480"/>
      <c r="C77" s="480"/>
      <c r="D77" s="480"/>
      <c r="E77" s="477"/>
      <c r="F77" s="477"/>
    </row>
    <row r="78" spans="1:6" ht="12.75" customHeight="1" x14ac:dyDescent="0.2">
      <c r="A78" s="489" t="s">
        <v>213</v>
      </c>
      <c r="B78" s="480"/>
      <c r="C78" s="480"/>
      <c r="D78" s="480"/>
      <c r="E78" s="477"/>
      <c r="F78" s="477"/>
    </row>
    <row r="79" spans="1:6" x14ac:dyDescent="0.2">
      <c r="A79" s="490" t="s">
        <v>225</v>
      </c>
      <c r="B79" s="491"/>
      <c r="C79" s="491"/>
      <c r="D79" s="491"/>
      <c r="E79" s="491"/>
      <c r="F79" s="492"/>
    </row>
    <row r="80" spans="1:6" x14ac:dyDescent="0.2">
      <c r="A80" s="493" t="s">
        <v>109</v>
      </c>
      <c r="B80" s="494"/>
      <c r="C80" s="494"/>
      <c r="D80" s="494"/>
      <c r="E80" s="495">
        <f>$F$1</f>
        <v>2016</v>
      </c>
      <c r="F80" s="496"/>
    </row>
    <row r="81" spans="1:6" ht="12.75" customHeight="1" x14ac:dyDescent="0.2">
      <c r="A81" s="475" t="s">
        <v>226</v>
      </c>
      <c r="B81" s="476"/>
      <c r="C81" s="476"/>
      <c r="D81" s="476"/>
      <c r="E81" s="498">
        <f>(E8+E10)/Caratteristiche!G5</f>
        <v>582.64005615550752</v>
      </c>
      <c r="F81" s="499"/>
    </row>
    <row r="82" spans="1:6" ht="12.75" customHeight="1" x14ac:dyDescent="0.2">
      <c r="A82" s="479" t="s">
        <v>212</v>
      </c>
      <c r="B82" s="480"/>
      <c r="C82" s="480"/>
      <c r="D82" s="480"/>
      <c r="E82" s="498"/>
      <c r="F82" s="499"/>
    </row>
    <row r="83" spans="1:6" ht="12.75" customHeight="1" x14ac:dyDescent="0.2">
      <c r="A83" s="489" t="s">
        <v>227</v>
      </c>
      <c r="B83" s="480"/>
      <c r="C83" s="480"/>
      <c r="D83" s="480"/>
      <c r="E83" s="498"/>
      <c r="F83" s="499"/>
    </row>
    <row r="84" spans="1:6" ht="12.75" customHeight="1" x14ac:dyDescent="0.2">
      <c r="A84" s="475" t="s">
        <v>228</v>
      </c>
      <c r="B84" s="476"/>
      <c r="C84" s="476"/>
      <c r="D84" s="476"/>
      <c r="E84" s="498">
        <f>E8/Caratteristiche!G5</f>
        <v>462.90866090712746</v>
      </c>
      <c r="F84" s="499"/>
    </row>
    <row r="85" spans="1:6" ht="12.75" customHeight="1" x14ac:dyDescent="0.2">
      <c r="A85" s="479" t="s">
        <v>215</v>
      </c>
      <c r="B85" s="480"/>
      <c r="C85" s="480"/>
      <c r="D85" s="480"/>
      <c r="E85" s="498"/>
      <c r="F85" s="499"/>
    </row>
    <row r="86" spans="1:6" ht="12.75" customHeight="1" x14ac:dyDescent="0.2">
      <c r="A86" s="489" t="s">
        <v>227</v>
      </c>
      <c r="B86" s="480"/>
      <c r="C86" s="480"/>
      <c r="D86" s="480"/>
      <c r="E86" s="498"/>
      <c r="F86" s="499"/>
    </row>
    <row r="87" spans="1:6" ht="12.75" customHeight="1" x14ac:dyDescent="0.2">
      <c r="A87" s="475" t="s">
        <v>229</v>
      </c>
      <c r="B87" s="476"/>
      <c r="C87" s="476"/>
      <c r="D87" s="476"/>
      <c r="E87" s="500">
        <f>(E51+E53)/Caratteristiche!G5</f>
        <v>57.988002159827218</v>
      </c>
      <c r="F87" s="501"/>
    </row>
    <row r="88" spans="1:6" ht="12.75" customHeight="1" x14ac:dyDescent="0.2">
      <c r="A88" s="479" t="s">
        <v>230</v>
      </c>
      <c r="B88" s="480"/>
      <c r="C88" s="480"/>
      <c r="D88" s="480"/>
      <c r="E88" s="502"/>
      <c r="F88" s="503"/>
    </row>
    <row r="89" spans="1:6" ht="12.75" customHeight="1" x14ac:dyDescent="0.2">
      <c r="A89" s="489" t="s">
        <v>227</v>
      </c>
      <c r="B89" s="480"/>
      <c r="C89" s="480"/>
      <c r="D89" s="480"/>
      <c r="E89" s="504"/>
      <c r="F89" s="505"/>
    </row>
    <row r="90" spans="1:6" ht="12.75" customHeight="1" x14ac:dyDescent="0.2">
      <c r="A90" s="475" t="s">
        <v>231</v>
      </c>
      <c r="B90" s="476"/>
      <c r="C90" s="476"/>
      <c r="D90" s="476"/>
      <c r="E90" s="506">
        <f>E50/Caratteristiche!G5</f>
        <v>12.579123110151187</v>
      </c>
      <c r="F90" s="507"/>
    </row>
    <row r="91" spans="1:6" ht="12.75" customHeight="1" x14ac:dyDescent="0.2">
      <c r="A91" s="479" t="s">
        <v>217</v>
      </c>
      <c r="B91" s="480"/>
      <c r="C91" s="480"/>
      <c r="D91" s="480"/>
      <c r="E91" s="508"/>
      <c r="F91" s="509"/>
    </row>
    <row r="92" spans="1:6" ht="13.5" customHeight="1" x14ac:dyDescent="0.2">
      <c r="A92" s="512" t="s">
        <v>227</v>
      </c>
      <c r="B92" s="476"/>
      <c r="C92" s="476"/>
      <c r="D92" s="476"/>
      <c r="E92" s="510"/>
      <c r="F92" s="511"/>
    </row>
    <row r="93" spans="1:6" x14ac:dyDescent="0.2">
      <c r="A93" s="490" t="s">
        <v>232</v>
      </c>
      <c r="B93" s="491"/>
      <c r="C93" s="491"/>
      <c r="D93" s="491"/>
      <c r="E93" s="491"/>
      <c r="F93" s="492"/>
    </row>
    <row r="94" spans="1:6" x14ac:dyDescent="0.2">
      <c r="A94" s="493" t="s">
        <v>109</v>
      </c>
      <c r="B94" s="494"/>
      <c r="C94" s="494"/>
      <c r="D94" s="494"/>
      <c r="E94" s="495">
        <f>$F$1</f>
        <v>2016</v>
      </c>
      <c r="F94" s="496"/>
    </row>
    <row r="95" spans="1:6" ht="12.75" customHeight="1" x14ac:dyDescent="0.2">
      <c r="A95" s="475" t="s">
        <v>233</v>
      </c>
      <c r="B95" s="476"/>
      <c r="C95" s="476"/>
      <c r="D95" s="476"/>
      <c r="E95" s="477">
        <f>E37/E15</f>
        <v>0.33783740502214521</v>
      </c>
      <c r="F95" s="497"/>
    </row>
    <row r="96" spans="1:6" ht="12.75" customHeight="1" x14ac:dyDescent="0.2">
      <c r="A96" s="479" t="s">
        <v>234</v>
      </c>
      <c r="B96" s="480"/>
      <c r="C96" s="480"/>
      <c r="D96" s="480"/>
      <c r="E96" s="477"/>
      <c r="F96" s="497"/>
    </row>
    <row r="97" spans="1:6" ht="12.75" customHeight="1" x14ac:dyDescent="0.2">
      <c r="A97" s="489" t="s">
        <v>235</v>
      </c>
      <c r="B97" s="480"/>
      <c r="C97" s="480"/>
      <c r="D97" s="480"/>
      <c r="E97" s="477"/>
      <c r="F97" s="497"/>
    </row>
    <row r="98" spans="1:6" ht="12.75" customHeight="1" x14ac:dyDescent="0.2">
      <c r="A98" s="475" t="s">
        <v>236</v>
      </c>
      <c r="B98" s="476"/>
      <c r="C98" s="476"/>
      <c r="D98" s="476"/>
      <c r="E98" s="477">
        <f>E46/E26</f>
        <v>0.22220217094918707</v>
      </c>
      <c r="F98" s="497"/>
    </row>
    <row r="99" spans="1:6" ht="12.75" customHeight="1" x14ac:dyDescent="0.2">
      <c r="A99" s="479" t="s">
        <v>237</v>
      </c>
      <c r="B99" s="480"/>
      <c r="C99" s="480"/>
      <c r="D99" s="480"/>
      <c r="E99" s="477"/>
      <c r="F99" s="497"/>
    </row>
    <row r="100" spans="1:6" ht="12.75" customHeight="1" x14ac:dyDescent="0.2">
      <c r="A100" s="489" t="s">
        <v>238</v>
      </c>
      <c r="B100" s="480"/>
      <c r="C100" s="480"/>
      <c r="D100" s="480"/>
      <c r="E100" s="477"/>
      <c r="F100" s="497"/>
    </row>
    <row r="101" spans="1:6" ht="12.75" customHeight="1" x14ac:dyDescent="0.2">
      <c r="A101" s="475" t="s">
        <v>239</v>
      </c>
      <c r="B101" s="476"/>
      <c r="C101" s="476"/>
      <c r="D101" s="476"/>
      <c r="E101" s="483">
        <f>(F8+F10)/(E8+E10)</f>
        <v>0.79188263361262434</v>
      </c>
      <c r="F101" s="484"/>
    </row>
    <row r="102" spans="1:6" ht="12.75" customHeight="1" x14ac:dyDescent="0.2">
      <c r="A102" s="479" t="s">
        <v>240</v>
      </c>
      <c r="B102" s="480"/>
      <c r="C102" s="480"/>
      <c r="D102" s="480"/>
      <c r="E102" s="485"/>
      <c r="F102" s="486"/>
    </row>
    <row r="103" spans="1:6" ht="12.75" customHeight="1" x14ac:dyDescent="0.2">
      <c r="A103" s="489" t="s">
        <v>241</v>
      </c>
      <c r="B103" s="480"/>
      <c r="C103" s="480"/>
      <c r="D103" s="480"/>
      <c r="E103" s="487"/>
      <c r="F103" s="488"/>
    </row>
    <row r="104" spans="1:6" ht="13.15" customHeight="1" x14ac:dyDescent="0.2">
      <c r="A104" s="475" t="s">
        <v>242</v>
      </c>
      <c r="B104" s="476"/>
      <c r="C104" s="476"/>
      <c r="D104" s="476"/>
      <c r="E104" s="477">
        <f>(F20)/(E20)</f>
        <v>0.86820090875296274</v>
      </c>
      <c r="F104" s="477"/>
    </row>
    <row r="105" spans="1:6" ht="13.15" customHeight="1" x14ac:dyDescent="0.2">
      <c r="A105" s="479" t="s">
        <v>243</v>
      </c>
      <c r="B105" s="480"/>
      <c r="C105" s="480"/>
      <c r="D105" s="480"/>
      <c r="E105" s="477"/>
      <c r="F105" s="477"/>
    </row>
    <row r="106" spans="1:6" ht="13.9" customHeight="1" thickBot="1" x14ac:dyDescent="0.25">
      <c r="A106" s="481" t="s">
        <v>244</v>
      </c>
      <c r="B106" s="482"/>
      <c r="C106" s="482"/>
      <c r="D106" s="482"/>
      <c r="E106" s="478"/>
      <c r="F106" s="478"/>
    </row>
    <row r="108" spans="1:6" ht="3" customHeight="1" x14ac:dyDescent="0.2"/>
    <row r="109" spans="1:6" x14ac:dyDescent="0.2">
      <c r="A109" s="397"/>
      <c r="B109" s="397"/>
      <c r="C109" s="397"/>
      <c r="D109" s="397"/>
      <c r="E109" s="474"/>
      <c r="F109" s="474"/>
    </row>
  </sheetData>
  <customSheetViews>
    <customSheetView guid="{5274FD7E-76C2-47C3-8C9C-C2C181076605}" showPageBreaks="1" showRuler="0"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1"/>
      <headerFooter alignWithMargins="0">
        <oddHeader>&amp;F</oddHeader>
        <oddFooter>&amp;L&amp;8&amp;F&amp;R&amp;8&amp;P</oddFooter>
      </headerFooter>
    </customSheetView>
    <customSheetView guid="{0CDFE071-D2BF-4AC9-96FE-3C7CC2EB89D1}" showPageBreaks="1" printArea="1" topLeftCell="A16">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2"/>
      <headerFooter alignWithMargins="0">
        <oddHeader>&amp;F</oddHeader>
        <oddFooter>&amp;L&amp;8&amp;F&amp;R&amp;8&amp;P</oddFooter>
      </headerFooter>
    </customSheetView>
    <customSheetView guid="{FD66CCA4-E734-40F6-A42D-704ADC03C8FF}" showPageBreaks="1" printArea="1" showRuler="0">
      <selection activeCell="A108" sqref="A108:L108"/>
      <rowBreaks count="1" manualBreakCount="1">
        <brk id="45" max="16383" man="1"/>
      </rowBreaks>
      <pageMargins left="0.19685039370078741" right="0.19685039370078741" top="0.6692913385826772" bottom="0.39370078740157483" header="0.51181102362204722" footer="0.51181102362204722"/>
      <printOptions horizontalCentered="1" verticalCentered="1"/>
      <pageSetup paperSize="9" scale="49" orientation="portrait" r:id="rId3"/>
      <headerFooter alignWithMargins="0">
        <oddHeader>&amp;F</oddHeader>
        <oddFooter>&amp;L&amp;8&amp;F&amp;R&amp;8&amp;P</oddFooter>
      </headerFooter>
    </customSheetView>
  </customSheetViews>
  <mergeCells count="129">
    <mergeCell ref="A15:D15"/>
    <mergeCell ref="A17:F17"/>
    <mergeCell ref="A18:D19"/>
    <mergeCell ref="A1:D1"/>
    <mergeCell ref="A2:F2"/>
    <mergeCell ref="A3:F3"/>
    <mergeCell ref="A4:D5"/>
    <mergeCell ref="E4:F4"/>
    <mergeCell ref="E18:F18"/>
    <mergeCell ref="A10:D10"/>
    <mergeCell ref="A11:D11"/>
    <mergeCell ref="A12:D12"/>
    <mergeCell ref="A14:D14"/>
    <mergeCell ref="A6:D6"/>
    <mergeCell ref="A7:D7"/>
    <mergeCell ref="A8:D8"/>
    <mergeCell ref="A9:D9"/>
    <mergeCell ref="A13:D13"/>
    <mergeCell ref="A24:D24"/>
    <mergeCell ref="A25:D25"/>
    <mergeCell ref="A26:D26"/>
    <mergeCell ref="A28:F28"/>
    <mergeCell ref="B33:D33"/>
    <mergeCell ref="A20:D20"/>
    <mergeCell ref="A21:D21"/>
    <mergeCell ref="A22:D22"/>
    <mergeCell ref="A23:D23"/>
    <mergeCell ref="B34:D34"/>
    <mergeCell ref="B35:D35"/>
    <mergeCell ref="B36:D36"/>
    <mergeCell ref="E29:F29"/>
    <mergeCell ref="B31:D31"/>
    <mergeCell ref="B32:D32"/>
    <mergeCell ref="E38:F38"/>
    <mergeCell ref="B40:D40"/>
    <mergeCell ref="A37:D37"/>
    <mergeCell ref="A38:A39"/>
    <mergeCell ref="B38:D39"/>
    <mergeCell ref="A29:A30"/>
    <mergeCell ref="B29:D30"/>
    <mergeCell ref="B41:D41"/>
    <mergeCell ref="B42:D42"/>
    <mergeCell ref="B43:D43"/>
    <mergeCell ref="B44:D44"/>
    <mergeCell ref="B45:D45"/>
    <mergeCell ref="A46:D46"/>
    <mergeCell ref="A48:F48"/>
    <mergeCell ref="A49:D49"/>
    <mergeCell ref="E49:F49"/>
    <mergeCell ref="E50:F50"/>
    <mergeCell ref="A51:D51"/>
    <mergeCell ref="E51:F51"/>
    <mergeCell ref="A50:D50"/>
    <mergeCell ref="E52:F52"/>
    <mergeCell ref="A53:D53"/>
    <mergeCell ref="E53:F53"/>
    <mergeCell ref="A52:D52"/>
    <mergeCell ref="E58:F58"/>
    <mergeCell ref="A54:D54"/>
    <mergeCell ref="A59:D59"/>
    <mergeCell ref="E54:F54"/>
    <mergeCell ref="A56:F56"/>
    <mergeCell ref="A57:F57"/>
    <mergeCell ref="A58:D58"/>
    <mergeCell ref="E59:F61"/>
    <mergeCell ref="A60:D60"/>
    <mergeCell ref="A61:D61"/>
    <mergeCell ref="A62:D62"/>
    <mergeCell ref="E62:F64"/>
    <mergeCell ref="A63:D63"/>
    <mergeCell ref="A64:D64"/>
    <mergeCell ref="E65:F67"/>
    <mergeCell ref="A66:D66"/>
    <mergeCell ref="A67:D67"/>
    <mergeCell ref="A68:F68"/>
    <mergeCell ref="A65:D65"/>
    <mergeCell ref="A71:D71"/>
    <mergeCell ref="A72:D72"/>
    <mergeCell ref="A69:D69"/>
    <mergeCell ref="A73:D73"/>
    <mergeCell ref="E69:F69"/>
    <mergeCell ref="A70:D70"/>
    <mergeCell ref="E70:F72"/>
    <mergeCell ref="E73:F75"/>
    <mergeCell ref="A74:D74"/>
    <mergeCell ref="A75:D75"/>
    <mergeCell ref="A76:D76"/>
    <mergeCell ref="E76:F78"/>
    <mergeCell ref="A77:D77"/>
    <mergeCell ref="A78:D78"/>
    <mergeCell ref="A79:F79"/>
    <mergeCell ref="A80:D80"/>
    <mergeCell ref="E80:F80"/>
    <mergeCell ref="E84:F86"/>
    <mergeCell ref="A85:D85"/>
    <mergeCell ref="A86:D86"/>
    <mergeCell ref="A81:D81"/>
    <mergeCell ref="A87:D87"/>
    <mergeCell ref="E81:F83"/>
    <mergeCell ref="A82:D82"/>
    <mergeCell ref="A83:D83"/>
    <mergeCell ref="A84:D84"/>
    <mergeCell ref="E87:F89"/>
    <mergeCell ref="A88:D88"/>
    <mergeCell ref="A89:D89"/>
    <mergeCell ref="A90:D90"/>
    <mergeCell ref="E90:F92"/>
    <mergeCell ref="A91:D91"/>
    <mergeCell ref="A92:D92"/>
    <mergeCell ref="A95:D95"/>
    <mergeCell ref="A93:F93"/>
    <mergeCell ref="A94:D94"/>
    <mergeCell ref="E94:F94"/>
    <mergeCell ref="E95:F97"/>
    <mergeCell ref="A96:D96"/>
    <mergeCell ref="A97:D97"/>
    <mergeCell ref="A98:D98"/>
    <mergeCell ref="E98:F100"/>
    <mergeCell ref="A99:D99"/>
    <mergeCell ref="A100:D100"/>
    <mergeCell ref="A109:F109"/>
    <mergeCell ref="A104:D104"/>
    <mergeCell ref="E104:F106"/>
    <mergeCell ref="A105:D105"/>
    <mergeCell ref="A106:D106"/>
    <mergeCell ref="E101:F103"/>
    <mergeCell ref="A102:D102"/>
    <mergeCell ref="A103:D103"/>
    <mergeCell ref="A101:D101"/>
  </mergeCells>
  <phoneticPr fontId="20" type="noConversion"/>
  <printOptions horizontalCentered="1" verticalCentered="1"/>
  <pageMargins left="0.19685039370078741" right="0.19685039370078741" top="0.6692913385826772" bottom="0.39370078740157483" header="0.51181102362204722" footer="0.51181102362204722"/>
  <pageSetup paperSize="9" orientation="portrait" r:id="rId4"/>
  <headerFooter alignWithMargins="0">
    <oddHeader>&amp;C&amp;F</oddHeader>
    <oddFooter>&amp;L&amp;8&amp;F&amp;R&amp;8&amp;P</oddFooter>
  </headerFooter>
  <rowBreaks count="2" manualBreakCount="2">
    <brk id="36" max="16383" man="1"/>
    <brk id="7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5"/>
  <sheetViews>
    <sheetView tabSelected="1" showWhiteSpace="0" topLeftCell="D1" zoomScaleNormal="100" zoomScaleSheetLayoutView="110" zoomScalePageLayoutView="80" workbookViewId="0">
      <selection activeCell="G103" sqref="G103"/>
    </sheetView>
  </sheetViews>
  <sheetFormatPr defaultColWidth="8.85546875" defaultRowHeight="15" x14ac:dyDescent="0.25"/>
  <cols>
    <col min="1" max="1" width="3.7109375" customWidth="1"/>
    <col min="2" max="2" width="20.140625" customWidth="1"/>
    <col min="3" max="3" width="12.28515625" style="54" customWidth="1"/>
    <col min="4" max="4" width="29" customWidth="1"/>
    <col min="5" max="5" width="18" customWidth="1"/>
    <col min="6" max="6" width="28.28515625" customWidth="1"/>
    <col min="7" max="7" width="16.5703125" style="254" customWidth="1"/>
    <col min="8" max="8" width="15.42578125" style="257" customWidth="1"/>
    <col min="9" max="9" width="14.5703125" style="170" customWidth="1"/>
    <col min="10" max="10" width="15.5703125" style="170" customWidth="1"/>
    <col min="11" max="11" width="14.5703125" style="170" customWidth="1"/>
    <col min="12" max="12" width="13.85546875" customWidth="1"/>
    <col min="13" max="13" width="17.42578125" customWidth="1"/>
    <col min="14" max="14" width="18.42578125" style="170" customWidth="1"/>
    <col min="15" max="15" width="16.5703125" customWidth="1"/>
    <col min="16" max="16" width="13.85546875" style="170" customWidth="1"/>
    <col min="17" max="17" width="17.140625" style="170" customWidth="1"/>
    <col min="18" max="18" width="16.140625" customWidth="1"/>
    <col min="19" max="19" width="13.42578125" style="170" customWidth="1"/>
  </cols>
  <sheetData>
    <row r="1" spans="1:20" s="268" customFormat="1" ht="38.25" customHeight="1" thickBot="1" x14ac:dyDescent="0.35">
      <c r="C1" s="269"/>
      <c r="G1" s="270" t="s">
        <v>342</v>
      </c>
      <c r="H1" s="271">
        <v>4630</v>
      </c>
      <c r="I1" s="272"/>
      <c r="J1" s="272"/>
      <c r="K1" s="306">
        <v>4630</v>
      </c>
      <c r="N1" s="270" t="s">
        <v>343</v>
      </c>
      <c r="O1" s="271">
        <v>4616</v>
      </c>
      <c r="P1" s="272"/>
      <c r="Q1" s="270" t="s">
        <v>344</v>
      </c>
      <c r="R1" s="271">
        <v>4616</v>
      </c>
      <c r="S1" s="272"/>
    </row>
    <row r="2" spans="1:20" s="181" customFormat="1" ht="59.25" customHeight="1" thickBot="1" x14ac:dyDescent="0.3">
      <c r="A2" s="553" t="s">
        <v>56</v>
      </c>
      <c r="B2" s="554"/>
      <c r="C2" s="171" t="s">
        <v>55</v>
      </c>
      <c r="D2" s="171" t="s">
        <v>57</v>
      </c>
      <c r="E2" s="171" t="s">
        <v>109</v>
      </c>
      <c r="F2" s="171" t="s">
        <v>60</v>
      </c>
      <c r="G2" s="172" t="s">
        <v>281</v>
      </c>
      <c r="H2" s="173" t="s">
        <v>282</v>
      </c>
      <c r="I2" s="174" t="s">
        <v>107</v>
      </c>
      <c r="J2" s="174" t="s">
        <v>281</v>
      </c>
      <c r="K2" s="174" t="s">
        <v>282</v>
      </c>
      <c r="L2" s="175" t="s">
        <v>108</v>
      </c>
      <c r="M2" s="176" t="s">
        <v>283</v>
      </c>
      <c r="N2" s="177" t="s">
        <v>281</v>
      </c>
      <c r="O2" s="178" t="s">
        <v>282</v>
      </c>
      <c r="P2" s="258">
        <v>2017</v>
      </c>
      <c r="Q2" s="179" t="s">
        <v>281</v>
      </c>
      <c r="R2" s="180" t="s">
        <v>282</v>
      </c>
      <c r="S2" s="259">
        <v>2018</v>
      </c>
    </row>
    <row r="3" spans="1:20" ht="44.25" customHeight="1" thickBot="1" x14ac:dyDescent="0.3">
      <c r="A3" s="555">
        <v>1</v>
      </c>
      <c r="B3" s="558" t="s">
        <v>0</v>
      </c>
      <c r="C3" s="223">
        <v>1</v>
      </c>
      <c r="D3" s="60" t="s">
        <v>13</v>
      </c>
      <c r="E3" s="68" t="s">
        <v>59</v>
      </c>
      <c r="F3" s="68" t="s">
        <v>58</v>
      </c>
      <c r="G3" s="182">
        <v>37200</v>
      </c>
      <c r="H3" s="183">
        <f>$H$1</f>
        <v>4630</v>
      </c>
      <c r="I3" s="182">
        <f>G3/H3</f>
        <v>8.0345572354211665</v>
      </c>
      <c r="J3" s="182">
        <v>35801.339999999997</v>
      </c>
      <c r="K3" s="307">
        <f>$K$1</f>
        <v>4630</v>
      </c>
      <c r="L3" s="311">
        <f>J3/K3</f>
        <v>7.7324708423326127</v>
      </c>
      <c r="M3" s="184">
        <f>(L3-I3)/I3*100</f>
        <v>-3.7598387096774299</v>
      </c>
      <c r="N3" s="185">
        <v>37000</v>
      </c>
      <c r="O3" s="186">
        <f>$O$1</f>
        <v>4616</v>
      </c>
      <c r="P3" s="187">
        <f>N3/O3</f>
        <v>8.0155979202772958</v>
      </c>
      <c r="Q3" s="188">
        <v>37000</v>
      </c>
      <c r="R3" s="189">
        <f>$R$1</f>
        <v>4616</v>
      </c>
      <c r="S3" s="190">
        <f>Q3/R3</f>
        <v>8.0155979202772958</v>
      </c>
      <c r="T3" s="264"/>
    </row>
    <row r="4" spans="1:20" ht="60" customHeight="1" thickBot="1" x14ac:dyDescent="0.3">
      <c r="A4" s="556"/>
      <c r="B4" s="559"/>
      <c r="C4" s="260">
        <v>2</v>
      </c>
      <c r="D4" s="55" t="s">
        <v>14</v>
      </c>
      <c r="E4" s="56" t="s">
        <v>59</v>
      </c>
      <c r="F4" s="68" t="s">
        <v>58</v>
      </c>
      <c r="G4" s="191">
        <v>172427.57</v>
      </c>
      <c r="H4" s="192">
        <f t="shared" ref="H4:H49" si="0">$H$1</f>
        <v>4630</v>
      </c>
      <c r="I4" s="191">
        <f t="shared" ref="I4:I21" si="1">G4/H4</f>
        <v>37.241375809935207</v>
      </c>
      <c r="J4" s="191">
        <v>165003.81</v>
      </c>
      <c r="K4" s="307">
        <f t="shared" ref="K4:K69" si="2">$K$1</f>
        <v>4630</v>
      </c>
      <c r="L4" s="311">
        <f>J4/K4</f>
        <v>35.637971922246223</v>
      </c>
      <c r="M4" s="193">
        <f t="shared" ref="M4:M50" si="3">(L4-I4)/I4*100</f>
        <v>-4.3054367697694715</v>
      </c>
      <c r="N4" s="194">
        <v>168790</v>
      </c>
      <c r="O4" s="195">
        <f t="shared" ref="O4:O49" si="4">$O$1</f>
        <v>4616</v>
      </c>
      <c r="P4" s="196">
        <f t="shared" ref="P4:P50" si="5">N4/O4</f>
        <v>36.566291161178512</v>
      </c>
      <c r="Q4" s="197">
        <v>168555</v>
      </c>
      <c r="R4" s="198">
        <f t="shared" ref="R4:R49" si="6">$R$1</f>
        <v>4616</v>
      </c>
      <c r="S4" s="199">
        <f t="shared" ref="S4:S50" si="7">Q4/R4</f>
        <v>36.515381282495667</v>
      </c>
      <c r="T4" s="265"/>
    </row>
    <row r="5" spans="1:20" ht="61.5" customHeight="1" thickBot="1" x14ac:dyDescent="0.3">
      <c r="A5" s="556"/>
      <c r="B5" s="559"/>
      <c r="C5" s="164">
        <v>3</v>
      </c>
      <c r="D5" s="163" t="s">
        <v>15</v>
      </c>
      <c r="E5" s="56" t="s">
        <v>59</v>
      </c>
      <c r="F5" s="56" t="s">
        <v>58</v>
      </c>
      <c r="G5" s="191">
        <v>127722.94</v>
      </c>
      <c r="H5" s="192">
        <f t="shared" si="0"/>
        <v>4630</v>
      </c>
      <c r="I5" s="191">
        <f t="shared" si="1"/>
        <v>27.58594816414687</v>
      </c>
      <c r="J5" s="191">
        <v>122001.64</v>
      </c>
      <c r="K5" s="307">
        <f t="shared" si="2"/>
        <v>4630</v>
      </c>
      <c r="L5" s="311">
        <f t="shared" ref="L5:L68" si="8">J5/K5</f>
        <v>26.350246220302374</v>
      </c>
      <c r="M5" s="193">
        <f t="shared" si="3"/>
        <v>-4.4794615595287883</v>
      </c>
      <c r="N5" s="194">
        <v>122368</v>
      </c>
      <c r="O5" s="195">
        <f t="shared" si="4"/>
        <v>4616</v>
      </c>
      <c r="P5" s="196">
        <f t="shared" si="5"/>
        <v>26.509532062391681</v>
      </c>
      <c r="Q5" s="197">
        <v>122368</v>
      </c>
      <c r="R5" s="198">
        <f t="shared" si="6"/>
        <v>4616</v>
      </c>
      <c r="S5" s="199">
        <f t="shared" si="7"/>
        <v>26.509532062391681</v>
      </c>
      <c r="T5" s="265"/>
    </row>
    <row r="6" spans="1:20" ht="47.25" customHeight="1" thickBot="1" x14ac:dyDescent="0.3">
      <c r="A6" s="556"/>
      <c r="B6" s="559"/>
      <c r="C6" s="549">
        <v>4</v>
      </c>
      <c r="D6" s="562" t="s">
        <v>16</v>
      </c>
      <c r="E6" s="56" t="s">
        <v>59</v>
      </c>
      <c r="F6" s="56" t="s">
        <v>58</v>
      </c>
      <c r="G6" s="191">
        <v>44507.06</v>
      </c>
      <c r="H6" s="192">
        <f t="shared" si="0"/>
        <v>4630</v>
      </c>
      <c r="I6" s="191">
        <f t="shared" si="1"/>
        <v>9.6127559395248383</v>
      </c>
      <c r="J6" s="191">
        <v>39892.06</v>
      </c>
      <c r="K6" s="307">
        <f t="shared" si="2"/>
        <v>4630</v>
      </c>
      <c r="L6" s="311">
        <f t="shared" si="8"/>
        <v>8.6159956803455717</v>
      </c>
      <c r="M6" s="193">
        <f t="shared" si="3"/>
        <v>-10.369141435089183</v>
      </c>
      <c r="N6" s="194">
        <v>41160</v>
      </c>
      <c r="O6" s="195">
        <f t="shared" si="4"/>
        <v>4616</v>
      </c>
      <c r="P6" s="196">
        <f t="shared" si="5"/>
        <v>8.9168110918544201</v>
      </c>
      <c r="Q6" s="197">
        <v>51115</v>
      </c>
      <c r="R6" s="198">
        <f t="shared" si="6"/>
        <v>4616</v>
      </c>
      <c r="S6" s="199">
        <f t="shared" si="7"/>
        <v>11.07344020797227</v>
      </c>
      <c r="T6" s="265"/>
    </row>
    <row r="7" spans="1:20" ht="42.75" customHeight="1" thickBot="1" x14ac:dyDescent="0.3">
      <c r="A7" s="556"/>
      <c r="B7" s="559"/>
      <c r="C7" s="561"/>
      <c r="D7" s="563"/>
      <c r="E7" s="56" t="s">
        <v>61</v>
      </c>
      <c r="F7" s="56" t="s">
        <v>114</v>
      </c>
      <c r="G7" s="191">
        <v>1050000</v>
      </c>
      <c r="H7" s="192">
        <v>1190650</v>
      </c>
      <c r="I7" s="191">
        <f t="shared" si="1"/>
        <v>0.88187124679796747</v>
      </c>
      <c r="J7" s="191">
        <v>1080316.1399999999</v>
      </c>
      <c r="K7" s="307">
        <v>1185027.93</v>
      </c>
      <c r="L7" s="311">
        <f t="shared" si="8"/>
        <v>0.91163770291895141</v>
      </c>
      <c r="M7" s="193">
        <f t="shared" si="3"/>
        <v>3.3753743790904318</v>
      </c>
      <c r="N7" s="194">
        <v>1050000</v>
      </c>
      <c r="O7" s="195">
        <v>1190650</v>
      </c>
      <c r="P7" s="196">
        <f t="shared" si="5"/>
        <v>0.88187124679796747</v>
      </c>
      <c r="Q7" s="197">
        <v>1050000</v>
      </c>
      <c r="R7" s="198">
        <v>1190650</v>
      </c>
      <c r="S7" s="199">
        <f t="shared" si="7"/>
        <v>0.88187124679796747</v>
      </c>
      <c r="T7" s="265"/>
    </row>
    <row r="8" spans="1:20" ht="30.75" thickBot="1" x14ac:dyDescent="0.3">
      <c r="A8" s="556"/>
      <c r="B8" s="559"/>
      <c r="C8" s="549">
        <v>5</v>
      </c>
      <c r="D8" s="562" t="s">
        <v>17</v>
      </c>
      <c r="E8" s="56" t="s">
        <v>59</v>
      </c>
      <c r="F8" s="56" t="s">
        <v>58</v>
      </c>
      <c r="G8" s="191">
        <v>112680</v>
      </c>
      <c r="H8" s="192">
        <f t="shared" si="0"/>
        <v>4630</v>
      </c>
      <c r="I8" s="191">
        <f t="shared" si="1"/>
        <v>24.336933045356371</v>
      </c>
      <c r="J8" s="191">
        <v>101691.18</v>
      </c>
      <c r="K8" s="307">
        <f t="shared" si="2"/>
        <v>4630</v>
      </c>
      <c r="L8" s="311">
        <f t="shared" si="8"/>
        <v>21.96353779697624</v>
      </c>
      <c r="M8" s="193">
        <f t="shared" si="3"/>
        <v>-9.7522364217252449</v>
      </c>
      <c r="N8" s="194">
        <v>113180</v>
      </c>
      <c r="O8" s="195">
        <f t="shared" si="4"/>
        <v>4616</v>
      </c>
      <c r="P8" s="196">
        <f t="shared" si="5"/>
        <v>24.519064124783363</v>
      </c>
      <c r="Q8" s="197">
        <v>113180</v>
      </c>
      <c r="R8" s="198">
        <f t="shared" si="6"/>
        <v>4616</v>
      </c>
      <c r="S8" s="199">
        <f t="shared" si="7"/>
        <v>24.519064124783363</v>
      </c>
      <c r="T8" s="265"/>
    </row>
    <row r="9" spans="1:20" ht="66.75" customHeight="1" thickBot="1" x14ac:dyDescent="0.3">
      <c r="A9" s="556"/>
      <c r="B9" s="559"/>
      <c r="C9" s="561"/>
      <c r="D9" s="563"/>
      <c r="E9" s="56" t="s">
        <v>62</v>
      </c>
      <c r="F9" s="56" t="s">
        <v>63</v>
      </c>
      <c r="G9" s="191">
        <v>40400</v>
      </c>
      <c r="H9" s="281">
        <v>112680</v>
      </c>
      <c r="I9" s="191">
        <f t="shared" si="1"/>
        <v>0.35853745118920838</v>
      </c>
      <c r="J9" s="191">
        <v>42544.29</v>
      </c>
      <c r="K9" s="307">
        <v>101691.18</v>
      </c>
      <c r="L9" s="311">
        <f t="shared" si="8"/>
        <v>0.41836755164017175</v>
      </c>
      <c r="M9" s="193">
        <f t="shared" si="3"/>
        <v>16.687266630729091</v>
      </c>
      <c r="N9" s="194">
        <v>41000</v>
      </c>
      <c r="O9" s="284">
        <v>113180</v>
      </c>
      <c r="P9" s="196">
        <f t="shared" si="5"/>
        <v>0.36225481533839898</v>
      </c>
      <c r="Q9" s="197">
        <v>42000</v>
      </c>
      <c r="R9" s="285">
        <v>113180</v>
      </c>
      <c r="S9" s="199">
        <f t="shared" si="7"/>
        <v>0.37109029863933557</v>
      </c>
      <c r="T9" s="265"/>
    </row>
    <row r="10" spans="1:20" ht="30.75" thickBot="1" x14ac:dyDescent="0.3">
      <c r="A10" s="556"/>
      <c r="B10" s="559"/>
      <c r="C10" s="549">
        <v>6</v>
      </c>
      <c r="D10" s="551" t="s">
        <v>18</v>
      </c>
      <c r="E10" s="56" t="s">
        <v>59</v>
      </c>
      <c r="F10" s="56" t="s">
        <v>58</v>
      </c>
      <c r="G10" s="191">
        <v>157311.23000000001</v>
      </c>
      <c r="H10" s="192">
        <f t="shared" si="0"/>
        <v>4630</v>
      </c>
      <c r="I10" s="191">
        <f t="shared" si="1"/>
        <v>33.976507559395252</v>
      </c>
      <c r="J10" s="191">
        <v>147301.42000000001</v>
      </c>
      <c r="K10" s="307">
        <f t="shared" si="2"/>
        <v>4630</v>
      </c>
      <c r="L10" s="311">
        <f t="shared" si="8"/>
        <v>31.814561555075596</v>
      </c>
      <c r="M10" s="193">
        <f t="shared" si="3"/>
        <v>-6.3630613021079334</v>
      </c>
      <c r="N10" s="194">
        <v>120797</v>
      </c>
      <c r="O10" s="195">
        <f t="shared" si="4"/>
        <v>4616</v>
      </c>
      <c r="P10" s="196">
        <f t="shared" si="5"/>
        <v>26.169194107452341</v>
      </c>
      <c r="Q10" s="197">
        <v>119297</v>
      </c>
      <c r="R10" s="198">
        <f t="shared" si="6"/>
        <v>4616</v>
      </c>
      <c r="S10" s="199">
        <f t="shared" si="7"/>
        <v>25.844237435008665</v>
      </c>
      <c r="T10" s="265"/>
    </row>
    <row r="11" spans="1:20" ht="45.75" thickBot="1" x14ac:dyDescent="0.3">
      <c r="A11" s="556"/>
      <c r="B11" s="559"/>
      <c r="C11" s="561"/>
      <c r="D11" s="564"/>
      <c r="E11" s="56" t="s">
        <v>64</v>
      </c>
      <c r="F11" s="56" t="s">
        <v>64</v>
      </c>
      <c r="G11" s="191"/>
      <c r="H11" s="192"/>
      <c r="I11" s="191">
        <v>90000</v>
      </c>
      <c r="J11" s="191"/>
      <c r="K11" s="307"/>
      <c r="L11" s="311">
        <v>170387.85</v>
      </c>
      <c r="M11" s="193">
        <f t="shared" si="3"/>
        <v>89.319833333333349</v>
      </c>
      <c r="N11" s="194"/>
      <c r="O11" s="195"/>
      <c r="P11" s="196">
        <v>80000</v>
      </c>
      <c r="Q11" s="197"/>
      <c r="R11" s="198"/>
      <c r="S11" s="199">
        <v>80000</v>
      </c>
      <c r="T11" s="265"/>
    </row>
    <row r="12" spans="1:20" ht="30.75" thickBot="1" x14ac:dyDescent="0.3">
      <c r="A12" s="556"/>
      <c r="B12" s="559"/>
      <c r="C12" s="561"/>
      <c r="D12" s="564"/>
      <c r="E12" s="56" t="s">
        <v>65</v>
      </c>
      <c r="F12" s="56" t="s">
        <v>335</v>
      </c>
      <c r="G12" s="191"/>
      <c r="H12" s="192"/>
      <c r="I12" s="191">
        <v>250</v>
      </c>
      <c r="J12" s="191"/>
      <c r="K12" s="307"/>
      <c r="L12" s="311"/>
      <c r="M12" s="193">
        <f t="shared" si="3"/>
        <v>-100</v>
      </c>
      <c r="N12" s="194"/>
      <c r="O12" s="195"/>
      <c r="P12" s="196">
        <v>255</v>
      </c>
      <c r="Q12" s="197"/>
      <c r="R12" s="198"/>
      <c r="S12" s="199">
        <v>255</v>
      </c>
      <c r="T12" s="265"/>
    </row>
    <row r="13" spans="1:20" ht="30.75" thickBot="1" x14ac:dyDescent="0.3">
      <c r="A13" s="556"/>
      <c r="B13" s="559"/>
      <c r="C13" s="549">
        <v>7</v>
      </c>
      <c r="D13" s="565" t="s">
        <v>19</v>
      </c>
      <c r="E13" s="56" t="s">
        <v>59</v>
      </c>
      <c r="F13" s="56" t="s">
        <v>58</v>
      </c>
      <c r="G13" s="191">
        <v>90358.47</v>
      </c>
      <c r="H13" s="192">
        <f t="shared" si="0"/>
        <v>4630</v>
      </c>
      <c r="I13" s="191">
        <f t="shared" si="1"/>
        <v>19.515868250539956</v>
      </c>
      <c r="J13" s="191">
        <v>69677.509999999995</v>
      </c>
      <c r="K13" s="307">
        <f t="shared" si="2"/>
        <v>4630</v>
      </c>
      <c r="L13" s="311">
        <f t="shared" si="8"/>
        <v>15.049138228941684</v>
      </c>
      <c r="M13" s="193">
        <f t="shared" si="3"/>
        <v>-22.887682803836761</v>
      </c>
      <c r="N13" s="194">
        <v>97492</v>
      </c>
      <c r="O13" s="195">
        <f t="shared" si="4"/>
        <v>4616</v>
      </c>
      <c r="P13" s="196">
        <f t="shared" si="5"/>
        <v>21.120450606585788</v>
      </c>
      <c r="Q13" s="197">
        <v>97492</v>
      </c>
      <c r="R13" s="198">
        <f t="shared" si="6"/>
        <v>4616</v>
      </c>
      <c r="S13" s="199">
        <f t="shared" si="7"/>
        <v>21.120450606585788</v>
      </c>
      <c r="T13" s="265"/>
    </row>
    <row r="14" spans="1:20" ht="33.75" customHeight="1" thickBot="1" x14ac:dyDescent="0.3">
      <c r="A14" s="556"/>
      <c r="B14" s="559"/>
      <c r="C14" s="561"/>
      <c r="D14" s="566"/>
      <c r="E14" s="56" t="s">
        <v>66</v>
      </c>
      <c r="F14" s="56" t="s">
        <v>67</v>
      </c>
      <c r="G14" s="191"/>
      <c r="H14" s="192"/>
      <c r="I14" s="191" t="e">
        <f t="shared" si="1"/>
        <v>#DIV/0!</v>
      </c>
      <c r="J14" s="191"/>
      <c r="K14" s="307"/>
      <c r="L14" s="311" t="e">
        <f t="shared" si="8"/>
        <v>#DIV/0!</v>
      </c>
      <c r="M14" s="193" t="e">
        <f t="shared" si="3"/>
        <v>#DIV/0!</v>
      </c>
      <c r="N14" s="194"/>
      <c r="O14" s="195"/>
      <c r="P14" s="196" t="e">
        <f t="shared" si="5"/>
        <v>#DIV/0!</v>
      </c>
      <c r="Q14" s="197"/>
      <c r="R14" s="198"/>
      <c r="S14" s="199" t="e">
        <f t="shared" si="7"/>
        <v>#DIV/0!</v>
      </c>
      <c r="T14" s="265"/>
    </row>
    <row r="15" spans="1:20" ht="34.5" customHeight="1" thickBot="1" x14ac:dyDescent="0.3">
      <c r="A15" s="556"/>
      <c r="B15" s="559"/>
      <c r="C15" s="567">
        <v>8</v>
      </c>
      <c r="D15" s="568" t="s">
        <v>20</v>
      </c>
      <c r="E15" s="56" t="s">
        <v>59</v>
      </c>
      <c r="F15" s="56" t="s">
        <v>58</v>
      </c>
      <c r="G15" s="191">
        <v>0</v>
      </c>
      <c r="H15" s="192">
        <f t="shared" si="0"/>
        <v>4630</v>
      </c>
      <c r="I15" s="191">
        <f t="shared" si="1"/>
        <v>0</v>
      </c>
      <c r="J15" s="191"/>
      <c r="K15" s="307">
        <f t="shared" si="2"/>
        <v>4630</v>
      </c>
      <c r="L15" s="311">
        <f t="shared" si="8"/>
        <v>0</v>
      </c>
      <c r="M15" s="193" t="e">
        <f t="shared" si="3"/>
        <v>#DIV/0!</v>
      </c>
      <c r="N15" s="194"/>
      <c r="O15" s="195">
        <f t="shared" si="4"/>
        <v>4616</v>
      </c>
      <c r="P15" s="196">
        <f t="shared" si="5"/>
        <v>0</v>
      </c>
      <c r="Q15" s="197"/>
      <c r="R15" s="198">
        <f t="shared" si="6"/>
        <v>4616</v>
      </c>
      <c r="S15" s="199">
        <f t="shared" si="7"/>
        <v>0</v>
      </c>
      <c r="T15" s="265"/>
    </row>
    <row r="16" spans="1:20" ht="30.75" thickBot="1" x14ac:dyDescent="0.3">
      <c r="A16" s="556"/>
      <c r="B16" s="559"/>
      <c r="C16" s="567"/>
      <c r="D16" s="568"/>
      <c r="E16" s="56" t="s">
        <v>69</v>
      </c>
      <c r="F16" s="56" t="s">
        <v>68</v>
      </c>
      <c r="G16" s="191"/>
      <c r="H16" s="192"/>
      <c r="I16" s="191" t="e">
        <f t="shared" si="1"/>
        <v>#DIV/0!</v>
      </c>
      <c r="J16" s="191"/>
      <c r="K16" s="307"/>
      <c r="L16" s="311" t="e">
        <f t="shared" si="8"/>
        <v>#DIV/0!</v>
      </c>
      <c r="M16" s="193" t="e">
        <f t="shared" si="3"/>
        <v>#DIV/0!</v>
      </c>
      <c r="N16" s="194"/>
      <c r="O16" s="195"/>
      <c r="P16" s="196" t="e">
        <f t="shared" si="5"/>
        <v>#DIV/0!</v>
      </c>
      <c r="Q16" s="197"/>
      <c r="R16" s="198"/>
      <c r="S16" s="199" t="e">
        <f t="shared" si="7"/>
        <v>#DIV/0!</v>
      </c>
      <c r="T16" s="265"/>
    </row>
    <row r="17" spans="1:20" ht="28.5" customHeight="1" thickBot="1" x14ac:dyDescent="0.3">
      <c r="A17" s="556"/>
      <c r="B17" s="559"/>
      <c r="C17" s="165">
        <v>10</v>
      </c>
      <c r="D17" s="166" t="s">
        <v>336</v>
      </c>
      <c r="E17" s="200" t="s">
        <v>59</v>
      </c>
      <c r="F17" s="56" t="s">
        <v>58</v>
      </c>
      <c r="G17" s="191">
        <v>0</v>
      </c>
      <c r="H17" s="192">
        <f t="shared" si="0"/>
        <v>4630</v>
      </c>
      <c r="I17" s="191">
        <f>G17/H17</f>
        <v>0</v>
      </c>
      <c r="J17" s="191"/>
      <c r="K17" s="307">
        <f t="shared" si="2"/>
        <v>4630</v>
      </c>
      <c r="L17" s="311">
        <f t="shared" si="8"/>
        <v>0</v>
      </c>
      <c r="M17" s="193"/>
      <c r="N17" s="194"/>
      <c r="O17" s="195">
        <v>4616</v>
      </c>
      <c r="P17" s="196"/>
      <c r="Q17" s="197"/>
      <c r="R17" s="198">
        <v>4616</v>
      </c>
      <c r="S17" s="199"/>
      <c r="T17" s="265"/>
    </row>
    <row r="18" spans="1:20" ht="30.75" thickBot="1" x14ac:dyDescent="0.3">
      <c r="A18" s="556"/>
      <c r="B18" s="559"/>
      <c r="C18" s="549">
        <v>11</v>
      </c>
      <c r="D18" s="551" t="s">
        <v>21</v>
      </c>
      <c r="E18" s="56" t="s">
        <v>59</v>
      </c>
      <c r="F18" s="56" t="s">
        <v>58</v>
      </c>
      <c r="G18" s="191">
        <v>100085.09</v>
      </c>
      <c r="H18" s="192">
        <f t="shared" si="0"/>
        <v>4630</v>
      </c>
      <c r="I18" s="191">
        <f t="shared" si="1"/>
        <v>21.616650107991362</v>
      </c>
      <c r="J18" s="313">
        <v>86867.83</v>
      </c>
      <c r="K18" s="307">
        <f t="shared" si="2"/>
        <v>4630</v>
      </c>
      <c r="L18" s="311">
        <f t="shared" si="8"/>
        <v>18.761950323974084</v>
      </c>
      <c r="M18" s="193">
        <f t="shared" si="3"/>
        <v>-13.206022995033523</v>
      </c>
      <c r="N18" s="194">
        <v>88320</v>
      </c>
      <c r="O18" s="195">
        <f t="shared" si="4"/>
        <v>4616</v>
      </c>
      <c r="P18" s="196">
        <f t="shared" si="5"/>
        <v>19.133448873483534</v>
      </c>
      <c r="Q18" s="197">
        <v>87320</v>
      </c>
      <c r="R18" s="198">
        <f t="shared" si="6"/>
        <v>4616</v>
      </c>
      <c r="S18" s="199">
        <f t="shared" si="7"/>
        <v>18.91681109185442</v>
      </c>
      <c r="T18" s="265"/>
    </row>
    <row r="19" spans="1:20" ht="30.75" thickBot="1" x14ac:dyDescent="0.3">
      <c r="A19" s="557"/>
      <c r="B19" s="560"/>
      <c r="C19" s="550"/>
      <c r="D19" s="552"/>
      <c r="E19" s="62" t="s">
        <v>70</v>
      </c>
      <c r="F19" s="62" t="s">
        <v>71</v>
      </c>
      <c r="G19" s="201">
        <v>10815.09</v>
      </c>
      <c r="H19" s="283">
        <v>10815.09</v>
      </c>
      <c r="I19" s="201"/>
      <c r="J19" s="201">
        <v>0</v>
      </c>
      <c r="K19" s="307">
        <v>0</v>
      </c>
      <c r="L19" s="311"/>
      <c r="M19" s="203" t="e">
        <f t="shared" si="3"/>
        <v>#DIV/0!</v>
      </c>
      <c r="N19" s="204">
        <v>2500</v>
      </c>
      <c r="O19" s="205">
        <v>2500</v>
      </c>
      <c r="P19" s="206"/>
      <c r="Q19" s="207">
        <v>1500</v>
      </c>
      <c r="R19" s="208">
        <v>1500</v>
      </c>
      <c r="S19" s="209"/>
      <c r="T19" s="266"/>
    </row>
    <row r="20" spans="1:20" ht="24" customHeight="1" thickBot="1" x14ac:dyDescent="0.3">
      <c r="A20" s="57"/>
      <c r="B20" s="57"/>
      <c r="C20" s="58"/>
      <c r="D20" s="57"/>
      <c r="E20" s="59"/>
      <c r="F20" s="57"/>
      <c r="G20" s="210"/>
      <c r="H20" s="211"/>
      <c r="I20" s="210"/>
      <c r="J20" s="210"/>
      <c r="K20" s="308"/>
      <c r="L20" s="311" t="e">
        <f t="shared" si="8"/>
        <v>#DIV/0!</v>
      </c>
      <c r="M20" s="212"/>
    </row>
    <row r="21" spans="1:20" ht="30.75" thickBot="1" x14ac:dyDescent="0.3">
      <c r="A21" s="555">
        <v>3</v>
      </c>
      <c r="B21" s="558" t="s">
        <v>1</v>
      </c>
      <c r="C21" s="569">
        <v>1</v>
      </c>
      <c r="D21" s="571" t="s">
        <v>22</v>
      </c>
      <c r="E21" s="68" t="s">
        <v>59</v>
      </c>
      <c r="F21" s="68" t="s">
        <v>58</v>
      </c>
      <c r="G21" s="213">
        <v>167449.29</v>
      </c>
      <c r="H21" s="183">
        <f t="shared" si="0"/>
        <v>4630</v>
      </c>
      <c r="I21" s="182">
        <f t="shared" si="1"/>
        <v>36.166153347732184</v>
      </c>
      <c r="J21" s="182">
        <v>156956.01999999999</v>
      </c>
      <c r="K21" s="307">
        <f t="shared" si="2"/>
        <v>4630</v>
      </c>
      <c r="L21" s="311">
        <f t="shared" si="8"/>
        <v>33.899788336933042</v>
      </c>
      <c r="M21" s="184">
        <f t="shared" si="3"/>
        <v>-6.2665359763544082</v>
      </c>
      <c r="N21" s="214">
        <v>161162</v>
      </c>
      <c r="O21" s="186">
        <f t="shared" si="4"/>
        <v>4616</v>
      </c>
      <c r="P21" s="187">
        <f t="shared" si="5"/>
        <v>34.913778162911612</v>
      </c>
      <c r="Q21" s="188">
        <v>161162</v>
      </c>
      <c r="R21" s="189">
        <f t="shared" si="6"/>
        <v>4616</v>
      </c>
      <c r="S21" s="190">
        <f t="shared" si="7"/>
        <v>34.913778162911612</v>
      </c>
    </row>
    <row r="22" spans="1:20" ht="15.75" thickBot="1" x14ac:dyDescent="0.3">
      <c r="A22" s="556"/>
      <c r="B22" s="559"/>
      <c r="C22" s="561"/>
      <c r="D22" s="566"/>
      <c r="E22" s="56" t="s">
        <v>72</v>
      </c>
      <c r="F22" s="56" t="s">
        <v>73</v>
      </c>
      <c r="G22" s="215"/>
      <c r="H22" s="192"/>
      <c r="I22" s="191"/>
      <c r="J22" s="191"/>
      <c r="K22" s="307"/>
      <c r="L22" s="311"/>
      <c r="M22" s="193" t="e">
        <f t="shared" si="3"/>
        <v>#DIV/0!</v>
      </c>
      <c r="N22" s="216"/>
      <c r="O22" s="195"/>
      <c r="P22" s="196"/>
      <c r="Q22" s="197"/>
      <c r="R22" s="198"/>
      <c r="S22" s="199"/>
    </row>
    <row r="23" spans="1:20" ht="17.25" customHeight="1" thickBot="1" x14ac:dyDescent="0.3">
      <c r="A23" s="556"/>
      <c r="B23" s="559"/>
      <c r="C23" s="561"/>
      <c r="D23" s="566"/>
      <c r="E23" s="56" t="s">
        <v>75</v>
      </c>
      <c r="F23" s="56" t="s">
        <v>74</v>
      </c>
      <c r="G23" s="215">
        <v>21000</v>
      </c>
      <c r="H23" s="192">
        <v>280</v>
      </c>
      <c r="I23" s="191">
        <f t="shared" ref="I23:I25" si="9">G23/H23</f>
        <v>75</v>
      </c>
      <c r="J23" s="191">
        <v>16059.43</v>
      </c>
      <c r="K23" s="307"/>
      <c r="L23" s="311" t="e">
        <f t="shared" si="8"/>
        <v>#DIV/0!</v>
      </c>
      <c r="M23" s="193" t="e">
        <f t="shared" si="3"/>
        <v>#DIV/0!</v>
      </c>
      <c r="N23" s="216">
        <v>21000</v>
      </c>
      <c r="O23" s="195">
        <v>280</v>
      </c>
      <c r="P23" s="196">
        <f t="shared" si="5"/>
        <v>75</v>
      </c>
      <c r="Q23" s="197">
        <v>21000</v>
      </c>
      <c r="R23" s="198">
        <v>280</v>
      </c>
      <c r="S23" s="199">
        <f t="shared" si="7"/>
        <v>75</v>
      </c>
    </row>
    <row r="24" spans="1:20" ht="30.75" thickBot="1" x14ac:dyDescent="0.3">
      <c r="A24" s="556"/>
      <c r="B24" s="559"/>
      <c r="C24" s="570"/>
      <c r="D24" s="572"/>
      <c r="E24" s="200" t="s">
        <v>106</v>
      </c>
      <c r="F24" s="56" t="s">
        <v>106</v>
      </c>
      <c r="G24" s="215"/>
      <c r="H24" s="192"/>
      <c r="I24" s="191"/>
      <c r="J24" s="191"/>
      <c r="K24" s="307"/>
      <c r="L24" s="311"/>
      <c r="M24" s="193"/>
      <c r="N24" s="216"/>
      <c r="O24" s="195"/>
      <c r="P24" s="196"/>
      <c r="Q24" s="197"/>
      <c r="R24" s="198"/>
      <c r="S24" s="199"/>
    </row>
    <row r="25" spans="1:20" ht="30.75" thickBot="1" x14ac:dyDescent="0.3">
      <c r="A25" s="556"/>
      <c r="B25" s="559"/>
      <c r="C25" s="549">
        <v>2</v>
      </c>
      <c r="D25" s="562" t="s">
        <v>23</v>
      </c>
      <c r="E25" s="56" t="s">
        <v>59</v>
      </c>
      <c r="F25" s="56" t="s">
        <v>58</v>
      </c>
      <c r="G25" s="191">
        <v>1500</v>
      </c>
      <c r="H25" s="192">
        <f t="shared" si="0"/>
        <v>4630</v>
      </c>
      <c r="I25" s="191">
        <f t="shared" si="9"/>
        <v>0.32397408207343414</v>
      </c>
      <c r="J25" s="191">
        <v>0</v>
      </c>
      <c r="K25" s="307">
        <f t="shared" si="2"/>
        <v>4630</v>
      </c>
      <c r="L25" s="311">
        <f t="shared" si="8"/>
        <v>0</v>
      </c>
      <c r="M25" s="193">
        <f t="shared" si="3"/>
        <v>-100</v>
      </c>
      <c r="N25" s="216">
        <v>3000</v>
      </c>
      <c r="O25" s="195">
        <f t="shared" si="4"/>
        <v>4616</v>
      </c>
      <c r="P25" s="196">
        <f t="shared" si="5"/>
        <v>0.64991334488734831</v>
      </c>
      <c r="Q25" s="197">
        <v>3000</v>
      </c>
      <c r="R25" s="198">
        <f t="shared" si="6"/>
        <v>4616</v>
      </c>
      <c r="S25" s="199">
        <f t="shared" si="7"/>
        <v>0.64991334488734831</v>
      </c>
    </row>
    <row r="26" spans="1:20" ht="30.75" thickBot="1" x14ac:dyDescent="0.3">
      <c r="A26" s="557"/>
      <c r="B26" s="560"/>
      <c r="C26" s="550"/>
      <c r="D26" s="573"/>
      <c r="E26" s="62" t="s">
        <v>76</v>
      </c>
      <c r="F26" s="62" t="s">
        <v>77</v>
      </c>
      <c r="G26" s="201"/>
      <c r="H26" s="202">
        <v>10</v>
      </c>
      <c r="I26" s="201"/>
      <c r="J26" s="201"/>
      <c r="K26" s="307"/>
      <c r="L26" s="311"/>
      <c r="M26" s="203" t="e">
        <f t="shared" si="3"/>
        <v>#DIV/0!</v>
      </c>
      <c r="N26" s="217"/>
      <c r="O26" s="205">
        <v>10</v>
      </c>
      <c r="P26" s="206"/>
      <c r="Q26" s="207"/>
      <c r="R26" s="208">
        <v>10</v>
      </c>
      <c r="S26" s="209"/>
    </row>
    <row r="27" spans="1:20" s="57" customFormat="1" ht="15.75" thickBot="1" x14ac:dyDescent="0.3">
      <c r="C27" s="58"/>
      <c r="E27" s="59"/>
      <c r="F27" s="59"/>
      <c r="G27" s="210"/>
      <c r="H27" s="211"/>
      <c r="I27" s="210"/>
      <c r="J27" s="210"/>
      <c r="K27" s="308"/>
      <c r="L27" s="311" t="e">
        <f t="shared" si="8"/>
        <v>#DIV/0!</v>
      </c>
      <c r="M27" s="212"/>
      <c r="N27" s="218"/>
      <c r="P27" s="218"/>
      <c r="Q27" s="218"/>
      <c r="S27" s="218"/>
    </row>
    <row r="28" spans="1:20" ht="30.75" thickBot="1" x14ac:dyDescent="0.3">
      <c r="A28" s="555">
        <v>4</v>
      </c>
      <c r="B28" s="558" t="s">
        <v>2</v>
      </c>
      <c r="C28" s="569">
        <v>1</v>
      </c>
      <c r="D28" s="574" t="s">
        <v>24</v>
      </c>
      <c r="E28" s="68" t="s">
        <v>59</v>
      </c>
      <c r="F28" s="68" t="s">
        <v>58</v>
      </c>
      <c r="G28" s="182">
        <v>21488.87</v>
      </c>
      <c r="H28" s="183">
        <f t="shared" si="0"/>
        <v>4630</v>
      </c>
      <c r="I28" s="182">
        <f>G28/H28</f>
        <v>4.6412246220302373</v>
      </c>
      <c r="J28" s="182">
        <v>18746.599999999999</v>
      </c>
      <c r="K28" s="307">
        <f t="shared" si="2"/>
        <v>4630</v>
      </c>
      <c r="L28" s="311">
        <f t="shared" si="8"/>
        <v>4.0489416846652269</v>
      </c>
      <c r="M28" s="184">
        <f t="shared" si="3"/>
        <v>-12.761350410700976</v>
      </c>
      <c r="N28" s="214">
        <v>20600</v>
      </c>
      <c r="O28" s="186">
        <f t="shared" si="4"/>
        <v>4616</v>
      </c>
      <c r="P28" s="187">
        <f t="shared" si="5"/>
        <v>4.4627383015597921</v>
      </c>
      <c r="Q28" s="188">
        <v>20600</v>
      </c>
      <c r="R28" s="189">
        <f t="shared" si="6"/>
        <v>4616</v>
      </c>
      <c r="S28" s="190">
        <f t="shared" si="7"/>
        <v>4.4627383015597921</v>
      </c>
    </row>
    <row r="29" spans="1:20" ht="30.75" thickBot="1" x14ac:dyDescent="0.3">
      <c r="A29" s="556"/>
      <c r="B29" s="559"/>
      <c r="C29" s="561"/>
      <c r="D29" s="564"/>
      <c r="E29" s="56" t="s">
        <v>78</v>
      </c>
      <c r="F29" s="56" t="s">
        <v>79</v>
      </c>
      <c r="G29" s="191">
        <v>21488.87</v>
      </c>
      <c r="H29" s="282">
        <v>75</v>
      </c>
      <c r="I29" s="191">
        <f>G29/H29</f>
        <v>286.51826666666665</v>
      </c>
      <c r="J29" s="191">
        <v>18746.599999999999</v>
      </c>
      <c r="K29" s="307"/>
      <c r="L29" s="311" t="e">
        <f t="shared" si="8"/>
        <v>#DIV/0!</v>
      </c>
      <c r="M29" s="193" t="e">
        <f t="shared" si="3"/>
        <v>#DIV/0!</v>
      </c>
      <c r="N29" s="216">
        <v>20600</v>
      </c>
      <c r="O29" s="284">
        <v>75</v>
      </c>
      <c r="P29" s="196">
        <f t="shared" si="5"/>
        <v>274.66666666666669</v>
      </c>
      <c r="Q29" s="197">
        <v>20600</v>
      </c>
      <c r="R29" s="198">
        <v>75</v>
      </c>
      <c r="S29" s="199">
        <f t="shared" si="7"/>
        <v>274.66666666666669</v>
      </c>
    </row>
    <row r="30" spans="1:20" ht="30.75" thickBot="1" x14ac:dyDescent="0.3">
      <c r="A30" s="556"/>
      <c r="B30" s="559"/>
      <c r="C30" s="570"/>
      <c r="D30" s="575"/>
      <c r="E30" s="200" t="s">
        <v>106</v>
      </c>
      <c r="F30" s="56" t="s">
        <v>106</v>
      </c>
      <c r="G30" s="191"/>
      <c r="H30" s="192"/>
      <c r="I30" s="191"/>
      <c r="J30" s="191"/>
      <c r="K30" s="307"/>
      <c r="L30" s="311"/>
      <c r="M30" s="193"/>
      <c r="N30" s="216"/>
      <c r="O30" s="195"/>
      <c r="P30" s="196"/>
      <c r="Q30" s="197"/>
      <c r="R30" s="198"/>
      <c r="S30" s="199"/>
    </row>
    <row r="31" spans="1:20" ht="30.75" thickBot="1" x14ac:dyDescent="0.3">
      <c r="A31" s="556"/>
      <c r="B31" s="559"/>
      <c r="C31" s="549">
        <v>2</v>
      </c>
      <c r="D31" s="562" t="s">
        <v>25</v>
      </c>
      <c r="E31" s="56" t="s">
        <v>59</v>
      </c>
      <c r="F31" s="56" t="s">
        <v>58</v>
      </c>
      <c r="G31" s="191">
        <v>81878.399999999994</v>
      </c>
      <c r="H31" s="192">
        <f t="shared" si="0"/>
        <v>4630</v>
      </c>
      <c r="I31" s="191">
        <f t="shared" ref="I31:I37" si="10">G31/H31</f>
        <v>17.684319654427643</v>
      </c>
      <c r="J31" s="191">
        <v>71741.429999999993</v>
      </c>
      <c r="K31" s="307">
        <f t="shared" si="2"/>
        <v>4630</v>
      </c>
      <c r="L31" s="311">
        <f t="shared" si="8"/>
        <v>15.494909287257018</v>
      </c>
      <c r="M31" s="193">
        <f t="shared" si="3"/>
        <v>-12.380517938797041</v>
      </c>
      <c r="N31" s="216">
        <v>78500</v>
      </c>
      <c r="O31" s="195">
        <f t="shared" si="4"/>
        <v>4616</v>
      </c>
      <c r="P31" s="196">
        <f t="shared" si="5"/>
        <v>17.006065857885616</v>
      </c>
      <c r="Q31" s="197">
        <v>78500</v>
      </c>
      <c r="R31" s="198">
        <f t="shared" si="6"/>
        <v>4616</v>
      </c>
      <c r="S31" s="199">
        <f t="shared" si="7"/>
        <v>17.006065857885616</v>
      </c>
    </row>
    <row r="32" spans="1:20" ht="45.75" thickBot="1" x14ac:dyDescent="0.3">
      <c r="A32" s="556"/>
      <c r="B32" s="559"/>
      <c r="C32" s="561"/>
      <c r="D32" s="563"/>
      <c r="E32" s="56" t="s">
        <v>80</v>
      </c>
      <c r="F32" s="56" t="s">
        <v>81</v>
      </c>
      <c r="G32" s="191">
        <v>81878.399999999994</v>
      </c>
      <c r="H32" s="281">
        <v>453</v>
      </c>
      <c r="I32" s="191">
        <f t="shared" si="10"/>
        <v>180.74701986754965</v>
      </c>
      <c r="J32" s="191">
        <v>71741.429999999993</v>
      </c>
      <c r="K32" s="307"/>
      <c r="L32" s="311" t="e">
        <f t="shared" si="8"/>
        <v>#DIV/0!</v>
      </c>
      <c r="M32" s="193" t="e">
        <f t="shared" si="3"/>
        <v>#DIV/0!</v>
      </c>
      <c r="N32" s="216">
        <v>78500</v>
      </c>
      <c r="O32" s="284">
        <v>450</v>
      </c>
      <c r="P32" s="196">
        <f t="shared" si="5"/>
        <v>174.44444444444446</v>
      </c>
      <c r="Q32" s="197">
        <v>78500</v>
      </c>
      <c r="R32" s="198">
        <v>450</v>
      </c>
      <c r="S32" s="199">
        <f t="shared" si="7"/>
        <v>174.44444444444446</v>
      </c>
    </row>
    <row r="33" spans="1:19" ht="30.75" thickBot="1" x14ac:dyDescent="0.3">
      <c r="A33" s="556"/>
      <c r="B33" s="559"/>
      <c r="C33" s="570"/>
      <c r="D33" s="576"/>
      <c r="E33" s="200" t="s">
        <v>106</v>
      </c>
      <c r="F33" s="56" t="s">
        <v>106</v>
      </c>
      <c r="G33" s="191"/>
      <c r="H33" s="192"/>
      <c r="I33" s="191"/>
      <c r="J33" s="191"/>
      <c r="K33" s="307"/>
      <c r="L33" s="311"/>
      <c r="M33" s="193"/>
      <c r="N33" s="216"/>
      <c r="O33" s="195"/>
      <c r="P33" s="196"/>
      <c r="Q33" s="197"/>
      <c r="R33" s="198"/>
      <c r="S33" s="199"/>
    </row>
    <row r="34" spans="1:19" ht="28.5" customHeight="1" thickBot="1" x14ac:dyDescent="0.3">
      <c r="A34" s="556"/>
      <c r="B34" s="559"/>
      <c r="C34" s="260">
        <v>4</v>
      </c>
      <c r="D34" s="55" t="s">
        <v>26</v>
      </c>
      <c r="E34" s="56" t="s">
        <v>59</v>
      </c>
      <c r="F34" s="56" t="s">
        <v>58</v>
      </c>
      <c r="G34" s="191">
        <v>0</v>
      </c>
      <c r="H34" s="192"/>
      <c r="I34" s="191" t="e">
        <f t="shared" si="10"/>
        <v>#DIV/0!</v>
      </c>
      <c r="J34" s="191"/>
      <c r="K34" s="307"/>
      <c r="L34" s="311" t="e">
        <f t="shared" si="8"/>
        <v>#DIV/0!</v>
      </c>
      <c r="M34" s="193" t="e">
        <f t="shared" si="3"/>
        <v>#DIV/0!</v>
      </c>
      <c r="N34" s="216">
        <v>0</v>
      </c>
      <c r="O34" s="195">
        <f t="shared" si="4"/>
        <v>4616</v>
      </c>
      <c r="P34" s="196">
        <f t="shared" si="5"/>
        <v>0</v>
      </c>
      <c r="Q34" s="197">
        <v>0</v>
      </c>
      <c r="R34" s="198">
        <f t="shared" si="6"/>
        <v>4616</v>
      </c>
      <c r="S34" s="199">
        <f t="shared" si="7"/>
        <v>0</v>
      </c>
    </row>
    <row r="35" spans="1:19" ht="31.5" customHeight="1" thickBot="1" x14ac:dyDescent="0.3">
      <c r="A35" s="556"/>
      <c r="B35" s="559"/>
      <c r="C35" s="549">
        <v>6</v>
      </c>
      <c r="D35" s="562" t="s">
        <v>27</v>
      </c>
      <c r="E35" s="56" t="s">
        <v>59</v>
      </c>
      <c r="F35" s="56" t="s">
        <v>58</v>
      </c>
      <c r="G35" s="215">
        <v>262100</v>
      </c>
      <c r="H35" s="192">
        <f t="shared" si="0"/>
        <v>4630</v>
      </c>
      <c r="I35" s="191">
        <f t="shared" si="10"/>
        <v>56.609071274298053</v>
      </c>
      <c r="J35" s="191">
        <v>289987.7</v>
      </c>
      <c r="K35" s="307">
        <f t="shared" si="2"/>
        <v>4630</v>
      </c>
      <c r="L35" s="311">
        <f t="shared" si="8"/>
        <v>62.632332613390929</v>
      </c>
      <c r="M35" s="193">
        <f t="shared" si="3"/>
        <v>10.640099198779099</v>
      </c>
      <c r="N35" s="216">
        <v>242100</v>
      </c>
      <c r="O35" s="195">
        <f t="shared" si="4"/>
        <v>4616</v>
      </c>
      <c r="P35" s="196">
        <f t="shared" si="5"/>
        <v>52.448006932409015</v>
      </c>
      <c r="Q35" s="197">
        <v>242100</v>
      </c>
      <c r="R35" s="198">
        <f t="shared" si="6"/>
        <v>4616</v>
      </c>
      <c r="S35" s="199">
        <f t="shared" si="7"/>
        <v>52.448006932409015</v>
      </c>
    </row>
    <row r="36" spans="1:19" ht="33" customHeight="1" thickBot="1" x14ac:dyDescent="0.3">
      <c r="A36" s="556"/>
      <c r="B36" s="559"/>
      <c r="C36" s="561"/>
      <c r="D36" s="563"/>
      <c r="E36" s="56" t="s">
        <v>82</v>
      </c>
      <c r="F36" s="56" t="s">
        <v>83</v>
      </c>
      <c r="G36" s="215">
        <v>211000</v>
      </c>
      <c r="H36" s="281">
        <v>36021</v>
      </c>
      <c r="I36" s="191">
        <f t="shared" si="10"/>
        <v>5.8576941228727684</v>
      </c>
      <c r="J36" s="191">
        <v>209348.31</v>
      </c>
      <c r="K36" s="307"/>
      <c r="L36" s="311" t="e">
        <f t="shared" si="8"/>
        <v>#DIV/0!</v>
      </c>
      <c r="M36" s="193" t="e">
        <f t="shared" si="3"/>
        <v>#DIV/0!</v>
      </c>
      <c r="N36" s="216">
        <v>211000</v>
      </c>
      <c r="O36" s="195"/>
      <c r="P36" s="196" t="e">
        <f t="shared" si="5"/>
        <v>#DIV/0!</v>
      </c>
      <c r="Q36" s="197">
        <v>211000</v>
      </c>
      <c r="R36" s="198"/>
      <c r="S36" s="199" t="e">
        <f t="shared" si="7"/>
        <v>#DIV/0!</v>
      </c>
    </row>
    <row r="37" spans="1:19" ht="30.75" thickBot="1" x14ac:dyDescent="0.3">
      <c r="A37" s="556"/>
      <c r="B37" s="559"/>
      <c r="C37" s="561"/>
      <c r="D37" s="563"/>
      <c r="E37" s="56" t="s">
        <v>84</v>
      </c>
      <c r="F37" s="56" t="s">
        <v>85</v>
      </c>
      <c r="G37" s="215">
        <v>40000</v>
      </c>
      <c r="H37" s="281">
        <v>37</v>
      </c>
      <c r="I37" s="191">
        <f t="shared" si="10"/>
        <v>1081.081081081081</v>
      </c>
      <c r="J37" s="191">
        <v>46341.69</v>
      </c>
      <c r="K37" s="307"/>
      <c r="L37" s="311" t="e">
        <f t="shared" si="8"/>
        <v>#DIV/0!</v>
      </c>
      <c r="M37" s="193" t="e">
        <f t="shared" si="3"/>
        <v>#DIV/0!</v>
      </c>
      <c r="N37" s="216">
        <v>20000</v>
      </c>
      <c r="O37" s="195">
        <v>37</v>
      </c>
      <c r="P37" s="196">
        <f t="shared" si="5"/>
        <v>540.54054054054052</v>
      </c>
      <c r="Q37" s="197">
        <v>20000</v>
      </c>
      <c r="R37" s="198">
        <v>37</v>
      </c>
      <c r="S37" s="199">
        <f t="shared" si="7"/>
        <v>540.54054054054052</v>
      </c>
    </row>
    <row r="38" spans="1:19" ht="30.75" thickBot="1" x14ac:dyDescent="0.3">
      <c r="A38" s="557"/>
      <c r="B38" s="560"/>
      <c r="C38" s="550"/>
      <c r="D38" s="573"/>
      <c r="E38" s="219" t="s">
        <v>106</v>
      </c>
      <c r="F38" s="62" t="s">
        <v>106</v>
      </c>
      <c r="G38" s="220"/>
      <c r="H38" s="202"/>
      <c r="I38" s="201"/>
      <c r="J38" s="201"/>
      <c r="K38" s="307"/>
      <c r="L38" s="311" t="e">
        <f t="shared" si="8"/>
        <v>#DIV/0!</v>
      </c>
      <c r="M38" s="203"/>
      <c r="N38" s="217"/>
      <c r="O38" s="205"/>
      <c r="P38" s="206"/>
      <c r="Q38" s="207"/>
      <c r="R38" s="208"/>
      <c r="S38" s="209"/>
    </row>
    <row r="39" spans="1:19" s="57" customFormat="1" ht="30" customHeight="1" thickBot="1" x14ac:dyDescent="0.3">
      <c r="C39" s="58"/>
      <c r="E39" s="221"/>
      <c r="G39" s="222"/>
      <c r="H39" s="211"/>
      <c r="I39" s="210"/>
      <c r="J39" s="210"/>
      <c r="K39" s="308"/>
      <c r="L39" s="311" t="e">
        <f t="shared" si="8"/>
        <v>#DIV/0!</v>
      </c>
      <c r="M39" s="212"/>
      <c r="N39" s="218"/>
      <c r="P39" s="218"/>
      <c r="Q39" s="218"/>
      <c r="S39" s="218"/>
    </row>
    <row r="40" spans="1:19" ht="30.75" thickBot="1" x14ac:dyDescent="0.3">
      <c r="A40" s="555">
        <v>5</v>
      </c>
      <c r="B40" s="558" t="s">
        <v>3</v>
      </c>
      <c r="C40" s="223">
        <v>1</v>
      </c>
      <c r="D40" s="68" t="s">
        <v>28</v>
      </c>
      <c r="E40" s="68" t="s">
        <v>59</v>
      </c>
      <c r="F40" s="68" t="s">
        <v>58</v>
      </c>
      <c r="G40" s="182">
        <v>0</v>
      </c>
      <c r="H40" s="183">
        <f t="shared" si="0"/>
        <v>4630</v>
      </c>
      <c r="I40" s="182">
        <f>G40/H40</f>
        <v>0</v>
      </c>
      <c r="J40" s="182"/>
      <c r="K40" s="307">
        <f t="shared" si="2"/>
        <v>4630</v>
      </c>
      <c r="L40" s="311">
        <f t="shared" si="8"/>
        <v>0</v>
      </c>
      <c r="M40" s="184" t="e">
        <f t="shared" si="3"/>
        <v>#DIV/0!</v>
      </c>
      <c r="N40" s="214"/>
      <c r="O40" s="186">
        <f t="shared" si="4"/>
        <v>4616</v>
      </c>
      <c r="P40" s="187">
        <f t="shared" si="5"/>
        <v>0</v>
      </c>
      <c r="Q40" s="188"/>
      <c r="R40" s="189">
        <f t="shared" si="6"/>
        <v>4616</v>
      </c>
      <c r="S40" s="190">
        <f t="shared" si="7"/>
        <v>0</v>
      </c>
    </row>
    <row r="41" spans="1:19" ht="30.75" thickBot="1" x14ac:dyDescent="0.3">
      <c r="A41" s="557"/>
      <c r="B41" s="560"/>
      <c r="C41" s="228">
        <v>2</v>
      </c>
      <c r="D41" s="262" t="s">
        <v>29</v>
      </c>
      <c r="E41" s="62" t="s">
        <v>59</v>
      </c>
      <c r="F41" s="62" t="s">
        <v>58</v>
      </c>
      <c r="G41" s="201">
        <v>16440</v>
      </c>
      <c r="H41" s="202">
        <f t="shared" si="0"/>
        <v>4630</v>
      </c>
      <c r="I41" s="201">
        <f>G41/H41</f>
        <v>3.550755939524838</v>
      </c>
      <c r="J41" s="201">
        <v>15304.18</v>
      </c>
      <c r="K41" s="307">
        <f t="shared" si="2"/>
        <v>4630</v>
      </c>
      <c r="L41" s="311">
        <f t="shared" si="8"/>
        <v>3.3054384449244063</v>
      </c>
      <c r="M41" s="203">
        <f t="shared" si="3"/>
        <v>-6.9088807785888013</v>
      </c>
      <c r="N41" s="217">
        <v>16690</v>
      </c>
      <c r="O41" s="205">
        <f t="shared" si="4"/>
        <v>4616</v>
      </c>
      <c r="P41" s="206">
        <f t="shared" si="5"/>
        <v>3.615684575389948</v>
      </c>
      <c r="Q41" s="207">
        <v>16690</v>
      </c>
      <c r="R41" s="208">
        <f t="shared" si="6"/>
        <v>4616</v>
      </c>
      <c r="S41" s="209">
        <f t="shared" si="7"/>
        <v>3.615684575389948</v>
      </c>
    </row>
    <row r="42" spans="1:19" s="57" customFormat="1" ht="15.75" thickBot="1" x14ac:dyDescent="0.3">
      <c r="C42" s="58"/>
      <c r="E42" s="221"/>
      <c r="F42" s="59"/>
      <c r="G42" s="210"/>
      <c r="H42" s="211"/>
      <c r="I42" s="210"/>
      <c r="J42" s="210"/>
      <c r="K42" s="308"/>
      <c r="L42" s="311" t="e">
        <f t="shared" si="8"/>
        <v>#DIV/0!</v>
      </c>
      <c r="M42" s="212"/>
      <c r="N42" s="218"/>
      <c r="P42" s="218"/>
      <c r="Q42" s="218"/>
      <c r="R42" s="57">
        <f t="shared" si="6"/>
        <v>4616</v>
      </c>
      <c r="S42" s="218"/>
    </row>
    <row r="43" spans="1:19" ht="30.75" thickBot="1" x14ac:dyDescent="0.3">
      <c r="A43" s="555">
        <v>6</v>
      </c>
      <c r="B43" s="558" t="s">
        <v>4</v>
      </c>
      <c r="C43" s="569">
        <v>1</v>
      </c>
      <c r="D43" s="574" t="s">
        <v>30</v>
      </c>
      <c r="E43" s="68" t="s">
        <v>59</v>
      </c>
      <c r="F43" s="68" t="s">
        <v>58</v>
      </c>
      <c r="G43" s="182">
        <v>18600</v>
      </c>
      <c r="H43" s="183">
        <f t="shared" si="0"/>
        <v>4630</v>
      </c>
      <c r="I43" s="182">
        <f>G43/H43</f>
        <v>4.0172786177105833</v>
      </c>
      <c r="J43" s="182">
        <v>17534.53</v>
      </c>
      <c r="K43" s="307">
        <f t="shared" si="2"/>
        <v>4630</v>
      </c>
      <c r="L43" s="311">
        <f t="shared" si="8"/>
        <v>3.7871555075593948</v>
      </c>
      <c r="M43" s="184">
        <f t="shared" si="3"/>
        <v>-5.7283333333333468</v>
      </c>
      <c r="N43" s="214">
        <v>18200</v>
      </c>
      <c r="O43" s="186">
        <f t="shared" si="4"/>
        <v>4616</v>
      </c>
      <c r="P43" s="187">
        <f t="shared" si="5"/>
        <v>3.9428076256499134</v>
      </c>
      <c r="Q43" s="188">
        <v>18200</v>
      </c>
      <c r="R43" s="189">
        <f t="shared" si="6"/>
        <v>4616</v>
      </c>
      <c r="S43" s="190">
        <f t="shared" si="7"/>
        <v>3.9428076256499134</v>
      </c>
    </row>
    <row r="44" spans="1:19" ht="30.75" thickBot="1" x14ac:dyDescent="0.3">
      <c r="A44" s="556"/>
      <c r="B44" s="559"/>
      <c r="C44" s="570"/>
      <c r="D44" s="575"/>
      <c r="E44" s="200" t="s">
        <v>106</v>
      </c>
      <c r="F44" s="56" t="s">
        <v>106</v>
      </c>
      <c r="G44" s="191"/>
      <c r="H44" s="192"/>
      <c r="I44" s="191"/>
      <c r="J44" s="191"/>
      <c r="K44" s="307"/>
      <c r="L44" s="311"/>
      <c r="M44" s="193"/>
      <c r="N44" s="216"/>
      <c r="O44" s="195"/>
      <c r="P44" s="196"/>
      <c r="Q44" s="197"/>
      <c r="R44" s="198"/>
      <c r="S44" s="199"/>
    </row>
    <row r="45" spans="1:19" ht="30.75" thickBot="1" x14ac:dyDescent="0.3">
      <c r="A45" s="557"/>
      <c r="B45" s="560"/>
      <c r="C45" s="228">
        <v>2</v>
      </c>
      <c r="D45" s="263" t="s">
        <v>31</v>
      </c>
      <c r="E45" s="62" t="s">
        <v>59</v>
      </c>
      <c r="F45" s="62" t="s">
        <v>58</v>
      </c>
      <c r="G45" s="201">
        <v>0</v>
      </c>
      <c r="H45" s="202">
        <f t="shared" si="0"/>
        <v>4630</v>
      </c>
      <c r="I45" s="201">
        <f t="shared" ref="I45:I94" si="11">G45/H45</f>
        <v>0</v>
      </c>
      <c r="J45" s="201">
        <v>0</v>
      </c>
      <c r="K45" s="307">
        <f t="shared" si="2"/>
        <v>4630</v>
      </c>
      <c r="L45" s="311">
        <f t="shared" si="8"/>
        <v>0</v>
      </c>
      <c r="M45" s="203" t="e">
        <f t="shared" si="3"/>
        <v>#DIV/0!</v>
      </c>
      <c r="N45" s="217">
        <v>0</v>
      </c>
      <c r="O45" s="205">
        <v>4616</v>
      </c>
      <c r="P45" s="206">
        <f t="shared" si="5"/>
        <v>0</v>
      </c>
      <c r="Q45" s="207">
        <v>0</v>
      </c>
      <c r="R45" s="208">
        <f t="shared" si="6"/>
        <v>4616</v>
      </c>
      <c r="S45" s="209">
        <f t="shared" si="7"/>
        <v>0</v>
      </c>
    </row>
    <row r="46" spans="1:19" ht="30.75" thickBot="1" x14ac:dyDescent="0.3">
      <c r="A46" s="58">
        <v>7</v>
      </c>
      <c r="B46" s="286" t="s">
        <v>370</v>
      </c>
      <c r="C46" s="58">
        <v>1</v>
      </c>
      <c r="D46" s="287" t="s">
        <v>377</v>
      </c>
      <c r="E46" s="59" t="s">
        <v>379</v>
      </c>
      <c r="F46" s="59" t="s">
        <v>58</v>
      </c>
      <c r="G46" s="288">
        <v>3700</v>
      </c>
      <c r="H46" s="289">
        <v>4616</v>
      </c>
      <c r="I46" s="201">
        <f t="shared" si="11"/>
        <v>0.80155979202772965</v>
      </c>
      <c r="J46" s="288">
        <v>5063.8999999999996</v>
      </c>
      <c r="K46" s="307">
        <f t="shared" si="2"/>
        <v>4630</v>
      </c>
      <c r="L46" s="311">
        <f t="shared" si="8"/>
        <v>1.0937149028077753</v>
      </c>
      <c r="M46" s="203">
        <f t="shared" si="3"/>
        <v>36.448324090829473</v>
      </c>
      <c r="N46" s="290">
        <v>3700</v>
      </c>
      <c r="O46" s="291">
        <v>4616</v>
      </c>
      <c r="P46" s="187">
        <f t="shared" si="5"/>
        <v>0.80155979202772965</v>
      </c>
      <c r="Q46" s="292">
        <v>3700</v>
      </c>
      <c r="R46" s="293">
        <v>4616</v>
      </c>
      <c r="S46" s="190">
        <f t="shared" si="7"/>
        <v>0.80155979202772965</v>
      </c>
    </row>
    <row r="47" spans="1:19" s="57" customFormat="1" ht="15.75" thickBot="1" x14ac:dyDescent="0.3">
      <c r="C47" s="58"/>
      <c r="D47" s="57" t="s">
        <v>378</v>
      </c>
      <c r="E47" s="221" t="s">
        <v>380</v>
      </c>
      <c r="F47" s="59"/>
      <c r="G47" s="210"/>
      <c r="H47" s="211"/>
      <c r="I47" s="210"/>
      <c r="J47" s="210"/>
      <c r="K47" s="308"/>
      <c r="L47" s="312"/>
      <c r="M47" s="212"/>
      <c r="N47" s="218"/>
      <c r="P47" s="218"/>
      <c r="Q47" s="218"/>
      <c r="S47" s="218"/>
    </row>
    <row r="48" spans="1:19" ht="30.75" thickBot="1" x14ac:dyDescent="0.3">
      <c r="A48" s="577">
        <v>8</v>
      </c>
      <c r="B48" s="558" t="s">
        <v>5</v>
      </c>
      <c r="C48" s="168">
        <v>1</v>
      </c>
      <c r="D48" s="169" t="s">
        <v>32</v>
      </c>
      <c r="E48" s="68" t="s">
        <v>59</v>
      </c>
      <c r="F48" s="68" t="s">
        <v>58</v>
      </c>
      <c r="G48" s="182">
        <v>5000</v>
      </c>
      <c r="H48" s="183">
        <f t="shared" si="0"/>
        <v>4630</v>
      </c>
      <c r="I48" s="182">
        <f t="shared" si="11"/>
        <v>1.079913606911447</v>
      </c>
      <c r="J48" s="182">
        <v>5000</v>
      </c>
      <c r="K48" s="307">
        <f t="shared" si="2"/>
        <v>4630</v>
      </c>
      <c r="L48" s="311">
        <f t="shared" si="8"/>
        <v>1.079913606911447</v>
      </c>
      <c r="M48" s="184">
        <f t="shared" si="3"/>
        <v>0</v>
      </c>
      <c r="N48" s="214">
        <v>22900</v>
      </c>
      <c r="O48" s="186">
        <f t="shared" si="4"/>
        <v>4616</v>
      </c>
      <c r="P48" s="187">
        <f t="shared" si="5"/>
        <v>4.9610051993067588</v>
      </c>
      <c r="Q48" s="188">
        <v>22900</v>
      </c>
      <c r="R48" s="189">
        <f t="shared" si="6"/>
        <v>4616</v>
      </c>
      <c r="S48" s="190">
        <f t="shared" si="7"/>
        <v>4.9610051993067588</v>
      </c>
    </row>
    <row r="49" spans="1:19" ht="30" customHeight="1" thickBot="1" x14ac:dyDescent="0.3">
      <c r="A49" s="578"/>
      <c r="B49" s="559"/>
      <c r="C49" s="549">
        <v>2</v>
      </c>
      <c r="D49" s="565" t="s">
        <v>33</v>
      </c>
      <c r="E49" s="56" t="s">
        <v>59</v>
      </c>
      <c r="F49" s="56" t="s">
        <v>58</v>
      </c>
      <c r="G49" s="191">
        <v>0</v>
      </c>
      <c r="H49" s="192">
        <f t="shared" si="0"/>
        <v>4630</v>
      </c>
      <c r="I49" s="191">
        <f t="shared" si="11"/>
        <v>0</v>
      </c>
      <c r="J49" s="191">
        <v>0</v>
      </c>
      <c r="K49" s="307">
        <f t="shared" si="2"/>
        <v>4630</v>
      </c>
      <c r="L49" s="311">
        <f t="shared" si="8"/>
        <v>0</v>
      </c>
      <c r="M49" s="193" t="e">
        <f t="shared" si="3"/>
        <v>#DIV/0!</v>
      </c>
      <c r="N49" s="216">
        <v>0</v>
      </c>
      <c r="O49" s="195">
        <f t="shared" si="4"/>
        <v>4616</v>
      </c>
      <c r="P49" s="196">
        <f t="shared" si="5"/>
        <v>0</v>
      </c>
      <c r="Q49" s="197">
        <v>0</v>
      </c>
      <c r="R49" s="198">
        <f t="shared" si="6"/>
        <v>4616</v>
      </c>
      <c r="S49" s="199">
        <f t="shared" si="7"/>
        <v>0</v>
      </c>
    </row>
    <row r="50" spans="1:19" ht="31.5" customHeight="1" thickBot="1" x14ac:dyDescent="0.3">
      <c r="A50" s="579"/>
      <c r="B50" s="560"/>
      <c r="C50" s="550"/>
      <c r="D50" s="580"/>
      <c r="E50" s="219" t="s">
        <v>110</v>
      </c>
      <c r="F50" s="62" t="s">
        <v>111</v>
      </c>
      <c r="G50" s="201"/>
      <c r="H50" s="202"/>
      <c r="I50" s="201" t="e">
        <f t="shared" si="11"/>
        <v>#DIV/0!</v>
      </c>
      <c r="J50" s="201"/>
      <c r="K50" s="307"/>
      <c r="L50" s="311" t="e">
        <f t="shared" si="8"/>
        <v>#DIV/0!</v>
      </c>
      <c r="M50" s="203" t="e">
        <f t="shared" si="3"/>
        <v>#DIV/0!</v>
      </c>
      <c r="N50" s="217"/>
      <c r="O50" s="205"/>
      <c r="P50" s="206" t="e">
        <f t="shared" si="5"/>
        <v>#DIV/0!</v>
      </c>
      <c r="Q50" s="207"/>
      <c r="R50" s="208"/>
      <c r="S50" s="209" t="e">
        <f t="shared" si="7"/>
        <v>#DIV/0!</v>
      </c>
    </row>
    <row r="51" spans="1:19" s="57" customFormat="1" ht="15.75" thickBot="1" x14ac:dyDescent="0.3">
      <c r="C51" s="58"/>
      <c r="D51" s="59"/>
      <c r="E51" s="221"/>
      <c r="F51" s="59"/>
      <c r="G51" s="210"/>
      <c r="H51" s="211"/>
      <c r="I51" s="210"/>
      <c r="J51" s="210"/>
      <c r="K51" s="308"/>
      <c r="L51" s="312"/>
      <c r="M51" s="212"/>
      <c r="N51" s="218"/>
      <c r="P51" s="218"/>
      <c r="Q51" s="218"/>
      <c r="S51" s="218"/>
    </row>
    <row r="52" spans="1:19" ht="30.75" thickBot="1" x14ac:dyDescent="0.3">
      <c r="A52" s="555">
        <v>9</v>
      </c>
      <c r="B52" s="558" t="s">
        <v>6</v>
      </c>
      <c r="C52" s="223">
        <v>1</v>
      </c>
      <c r="D52" s="60" t="s">
        <v>34</v>
      </c>
      <c r="E52" s="68" t="s">
        <v>59</v>
      </c>
      <c r="F52" s="68" t="s">
        <v>58</v>
      </c>
      <c r="G52" s="182">
        <v>0</v>
      </c>
      <c r="H52" s="183">
        <f t="shared" ref="H52:H101" si="12">$H$1</f>
        <v>4630</v>
      </c>
      <c r="I52" s="182">
        <f t="shared" si="11"/>
        <v>0</v>
      </c>
      <c r="J52" s="182">
        <v>0</v>
      </c>
      <c r="K52" s="307">
        <f t="shared" si="2"/>
        <v>4630</v>
      </c>
      <c r="L52" s="311">
        <f t="shared" si="8"/>
        <v>0</v>
      </c>
      <c r="M52" s="184" t="e">
        <f t="shared" ref="M52:M96" si="13">(L52-I52)/I52*100</f>
        <v>#DIV/0!</v>
      </c>
      <c r="N52" s="214">
        <v>0</v>
      </c>
      <c r="O52" s="186">
        <f t="shared" ref="O52:O101" si="14">$O$1</f>
        <v>4616</v>
      </c>
      <c r="P52" s="187">
        <f t="shared" ref="P52:S96" si="15">N52/O52</f>
        <v>0</v>
      </c>
      <c r="Q52" s="188">
        <v>0</v>
      </c>
      <c r="R52" s="189">
        <f t="shared" ref="R52:R101" si="16">$R$1</f>
        <v>4616</v>
      </c>
      <c r="S52" s="190">
        <f t="shared" ref="S52:S96" si="17">Q52/R52</f>
        <v>0</v>
      </c>
    </row>
    <row r="53" spans="1:19" ht="15" customHeight="1" thickBot="1" x14ac:dyDescent="0.3">
      <c r="A53" s="556"/>
      <c r="B53" s="559"/>
      <c r="C53" s="549">
        <v>2</v>
      </c>
      <c r="D53" s="581" t="s">
        <v>35</v>
      </c>
      <c r="E53" s="56" t="s">
        <v>59</v>
      </c>
      <c r="F53" s="56" t="s">
        <v>58</v>
      </c>
      <c r="G53" s="191">
        <v>26130</v>
      </c>
      <c r="H53" s="192">
        <f t="shared" si="12"/>
        <v>4630</v>
      </c>
      <c r="I53" s="191">
        <f t="shared" si="11"/>
        <v>5.643628509719222</v>
      </c>
      <c r="J53" s="191">
        <v>24410.639999999999</v>
      </c>
      <c r="K53" s="307">
        <f t="shared" si="2"/>
        <v>4630</v>
      </c>
      <c r="L53" s="311">
        <f t="shared" si="8"/>
        <v>5.2722764578833692</v>
      </c>
      <c r="M53" s="193">
        <f t="shared" si="13"/>
        <v>-6.5800229621125101</v>
      </c>
      <c r="N53" s="216">
        <v>27330</v>
      </c>
      <c r="O53" s="195">
        <f t="shared" si="14"/>
        <v>4616</v>
      </c>
      <c r="P53" s="196">
        <f t="shared" si="15"/>
        <v>5.9207105719237436</v>
      </c>
      <c r="Q53" s="197">
        <v>27330</v>
      </c>
      <c r="R53" s="198">
        <f t="shared" si="16"/>
        <v>4616</v>
      </c>
      <c r="S53" s="199">
        <f t="shared" si="17"/>
        <v>5.9207105719237436</v>
      </c>
    </row>
    <row r="54" spans="1:19" ht="30.75" thickBot="1" x14ac:dyDescent="0.3">
      <c r="A54" s="556"/>
      <c r="B54" s="559"/>
      <c r="C54" s="561"/>
      <c r="D54" s="582"/>
      <c r="E54" s="56" t="s">
        <v>86</v>
      </c>
      <c r="F54" s="56" t="s">
        <v>87</v>
      </c>
      <c r="G54" s="191">
        <v>24930</v>
      </c>
      <c r="H54" s="192">
        <v>42000</v>
      </c>
      <c r="I54" s="191">
        <f t="shared" si="11"/>
        <v>0.59357142857142853</v>
      </c>
      <c r="J54" s="191">
        <v>23250.34</v>
      </c>
      <c r="K54" s="307">
        <v>42000</v>
      </c>
      <c r="L54" s="311">
        <f t="shared" si="8"/>
        <v>0.5535795238095238</v>
      </c>
      <c r="M54" s="193">
        <f t="shared" si="13"/>
        <v>-6.7375050140393054</v>
      </c>
      <c r="N54" s="216">
        <v>26130</v>
      </c>
      <c r="O54" s="195">
        <v>42500</v>
      </c>
      <c r="P54" s="196">
        <f t="shared" si="15"/>
        <v>0.61482352941176466</v>
      </c>
      <c r="Q54" s="197">
        <v>26130</v>
      </c>
      <c r="R54" s="198">
        <v>42500</v>
      </c>
      <c r="S54" s="199">
        <f t="shared" si="17"/>
        <v>0.61482352941176466</v>
      </c>
    </row>
    <row r="55" spans="1:19" ht="30.75" thickBot="1" x14ac:dyDescent="0.3">
      <c r="A55" s="556"/>
      <c r="B55" s="559"/>
      <c r="C55" s="549">
        <v>3</v>
      </c>
      <c r="D55" s="551" t="s">
        <v>36</v>
      </c>
      <c r="E55" s="56" t="s">
        <v>59</v>
      </c>
      <c r="F55" s="56" t="s">
        <v>58</v>
      </c>
      <c r="G55" s="191">
        <v>517556.43</v>
      </c>
      <c r="H55" s="192">
        <f t="shared" si="12"/>
        <v>4630</v>
      </c>
      <c r="I55" s="191">
        <f t="shared" si="11"/>
        <v>111.78324622030237</v>
      </c>
      <c r="J55" s="191">
        <v>516741.93</v>
      </c>
      <c r="K55" s="307">
        <f t="shared" si="2"/>
        <v>4630</v>
      </c>
      <c r="L55" s="311">
        <f t="shared" si="8"/>
        <v>111.6073282937365</v>
      </c>
      <c r="M55" s="193">
        <f t="shared" si="13"/>
        <v>-0.15737414372380459</v>
      </c>
      <c r="N55" s="216">
        <v>516515</v>
      </c>
      <c r="O55" s="195">
        <f t="shared" si="14"/>
        <v>4616</v>
      </c>
      <c r="P55" s="196"/>
      <c r="Q55" s="197">
        <v>516515</v>
      </c>
      <c r="R55" s="198">
        <f t="shared" si="16"/>
        <v>4616</v>
      </c>
      <c r="S55" s="199">
        <f t="shared" si="17"/>
        <v>111.89666377816292</v>
      </c>
    </row>
    <row r="56" spans="1:19" ht="45.75" thickBot="1" x14ac:dyDescent="0.3">
      <c r="A56" s="556"/>
      <c r="B56" s="559"/>
      <c r="C56" s="561"/>
      <c r="D56" s="564"/>
      <c r="E56" s="56" t="s">
        <v>88</v>
      </c>
      <c r="F56" s="56" t="s">
        <v>89</v>
      </c>
      <c r="G56" s="191">
        <v>8371</v>
      </c>
      <c r="H56" s="281">
        <v>17511</v>
      </c>
      <c r="I56" s="191">
        <f t="shared" si="11"/>
        <v>0.47804237336531324</v>
      </c>
      <c r="J56" s="191">
        <v>8585</v>
      </c>
      <c r="K56" s="307">
        <v>18150.7</v>
      </c>
      <c r="L56" s="311">
        <f t="shared" si="8"/>
        <v>0.47298451299398919</v>
      </c>
      <c r="M56" s="193">
        <f t="shared" si="13"/>
        <v>-1.0580359928593415</v>
      </c>
      <c r="N56" s="216">
        <v>8371</v>
      </c>
      <c r="O56" s="195">
        <v>17511</v>
      </c>
      <c r="P56" s="196">
        <f t="shared" si="15"/>
        <v>0.47804237336531324</v>
      </c>
      <c r="Q56" s="197">
        <v>8371</v>
      </c>
      <c r="R56" s="198">
        <v>17511</v>
      </c>
      <c r="S56" s="199">
        <f t="shared" si="17"/>
        <v>0.47804237336531324</v>
      </c>
    </row>
    <row r="57" spans="1:19" ht="30.75" thickBot="1" x14ac:dyDescent="0.3">
      <c r="A57" s="556"/>
      <c r="B57" s="559"/>
      <c r="C57" s="260">
        <v>4</v>
      </c>
      <c r="D57" s="56" t="s">
        <v>37</v>
      </c>
      <c r="E57" s="56" t="s">
        <v>59</v>
      </c>
      <c r="F57" s="56" t="s">
        <v>58</v>
      </c>
      <c r="G57" s="191">
        <v>1200</v>
      </c>
      <c r="H57" s="192">
        <f t="shared" si="12"/>
        <v>4630</v>
      </c>
      <c r="I57" s="191">
        <f t="shared" si="11"/>
        <v>0.25917926565874733</v>
      </c>
      <c r="J57" s="191">
        <v>755.89</v>
      </c>
      <c r="K57" s="307">
        <f t="shared" si="2"/>
        <v>4630</v>
      </c>
      <c r="L57" s="311">
        <f t="shared" si="8"/>
        <v>0.16325917926565875</v>
      </c>
      <c r="M57" s="193">
        <f t="shared" si="13"/>
        <v>-37.009166666666673</v>
      </c>
      <c r="N57" s="216">
        <v>1200</v>
      </c>
      <c r="O57" s="195">
        <f t="shared" si="14"/>
        <v>4616</v>
      </c>
      <c r="P57" s="196">
        <f t="shared" si="15"/>
        <v>0.25996533795493937</v>
      </c>
      <c r="Q57" s="197">
        <v>1200</v>
      </c>
      <c r="R57" s="198">
        <f t="shared" si="16"/>
        <v>4616</v>
      </c>
      <c r="S57" s="199">
        <f t="shared" si="17"/>
        <v>0.25996533795493937</v>
      </c>
    </row>
    <row r="58" spans="1:19" ht="45" customHeight="1" thickBot="1" x14ac:dyDescent="0.3">
      <c r="A58" s="556"/>
      <c r="B58" s="559"/>
      <c r="C58" s="260">
        <v>7</v>
      </c>
      <c r="D58" s="261" t="s">
        <v>38</v>
      </c>
      <c r="E58" s="56" t="s">
        <v>59</v>
      </c>
      <c r="F58" s="56" t="s">
        <v>58</v>
      </c>
      <c r="G58" s="191">
        <v>0</v>
      </c>
      <c r="H58" s="192">
        <f t="shared" si="12"/>
        <v>4630</v>
      </c>
      <c r="I58" s="191">
        <f t="shared" si="11"/>
        <v>0</v>
      </c>
      <c r="J58" s="191">
        <v>0</v>
      </c>
      <c r="K58" s="307">
        <f t="shared" si="2"/>
        <v>4630</v>
      </c>
      <c r="L58" s="311">
        <f t="shared" si="8"/>
        <v>0</v>
      </c>
      <c r="M58" s="193" t="e">
        <f t="shared" si="13"/>
        <v>#DIV/0!</v>
      </c>
      <c r="N58" s="216">
        <v>0</v>
      </c>
      <c r="O58" s="195">
        <v>4616</v>
      </c>
      <c r="P58" s="196">
        <f t="shared" si="15"/>
        <v>0</v>
      </c>
      <c r="Q58" s="197">
        <v>0</v>
      </c>
      <c r="R58" s="198">
        <f t="shared" si="16"/>
        <v>4616</v>
      </c>
      <c r="S58" s="199">
        <f t="shared" si="17"/>
        <v>0</v>
      </c>
    </row>
    <row r="59" spans="1:19" ht="36" customHeight="1" thickBot="1" x14ac:dyDescent="0.3">
      <c r="A59" s="557"/>
      <c r="B59" s="560"/>
      <c r="C59" s="228">
        <v>8</v>
      </c>
      <c r="D59" s="62" t="s">
        <v>39</v>
      </c>
      <c r="E59" s="62" t="s">
        <v>59</v>
      </c>
      <c r="F59" s="62" t="s">
        <v>58</v>
      </c>
      <c r="G59" s="201">
        <v>0</v>
      </c>
      <c r="H59" s="202">
        <f t="shared" si="12"/>
        <v>4630</v>
      </c>
      <c r="I59" s="201">
        <f t="shared" si="11"/>
        <v>0</v>
      </c>
      <c r="J59" s="201">
        <v>0</v>
      </c>
      <c r="K59" s="307">
        <f t="shared" si="2"/>
        <v>4630</v>
      </c>
      <c r="L59" s="311">
        <f t="shared" si="8"/>
        <v>0</v>
      </c>
      <c r="M59" s="203" t="e">
        <f t="shared" si="13"/>
        <v>#DIV/0!</v>
      </c>
      <c r="N59" s="217">
        <v>0</v>
      </c>
      <c r="O59" s="205">
        <f t="shared" si="14"/>
        <v>4616</v>
      </c>
      <c r="P59" s="206">
        <f t="shared" si="15"/>
        <v>0</v>
      </c>
      <c r="Q59" s="207">
        <v>0</v>
      </c>
      <c r="R59" s="208">
        <f t="shared" si="16"/>
        <v>4616</v>
      </c>
      <c r="S59" s="209">
        <f t="shared" si="17"/>
        <v>0</v>
      </c>
    </row>
    <row r="60" spans="1:19" s="57" customFormat="1" ht="15.75" thickBot="1" x14ac:dyDescent="0.3">
      <c r="C60" s="58"/>
      <c r="E60" s="59"/>
      <c r="F60" s="59"/>
      <c r="G60" s="210"/>
      <c r="H60" s="211"/>
      <c r="I60" s="210"/>
      <c r="J60" s="210"/>
      <c r="K60" s="308"/>
      <c r="L60" s="311" t="e">
        <f t="shared" si="8"/>
        <v>#DIV/0!</v>
      </c>
      <c r="M60" s="212"/>
      <c r="N60" s="218"/>
      <c r="P60" s="218"/>
      <c r="Q60" s="218"/>
      <c r="S60" s="218"/>
    </row>
    <row r="61" spans="1:19" ht="30.75" thickBot="1" x14ac:dyDescent="0.3">
      <c r="A61" s="555">
        <v>10</v>
      </c>
      <c r="B61" s="558" t="s">
        <v>7</v>
      </c>
      <c r="C61" s="223">
        <v>2</v>
      </c>
      <c r="D61" s="60" t="s">
        <v>40</v>
      </c>
      <c r="E61" s="68" t="s">
        <v>59</v>
      </c>
      <c r="F61" s="68" t="s">
        <v>58</v>
      </c>
      <c r="G61" s="182">
        <v>0</v>
      </c>
      <c r="H61" s="183">
        <f t="shared" si="12"/>
        <v>4630</v>
      </c>
      <c r="I61" s="182">
        <f t="shared" si="11"/>
        <v>0</v>
      </c>
      <c r="J61" s="182">
        <v>0</v>
      </c>
      <c r="K61" s="307">
        <f t="shared" si="2"/>
        <v>4630</v>
      </c>
      <c r="L61" s="311">
        <f t="shared" si="8"/>
        <v>0</v>
      </c>
      <c r="M61" s="184" t="e">
        <f t="shared" si="13"/>
        <v>#DIV/0!</v>
      </c>
      <c r="N61" s="214">
        <v>0</v>
      </c>
      <c r="O61" s="186">
        <f t="shared" si="14"/>
        <v>4616</v>
      </c>
      <c r="P61" s="187">
        <f t="shared" si="15"/>
        <v>0</v>
      </c>
      <c r="Q61" s="188">
        <v>0</v>
      </c>
      <c r="R61" s="189">
        <f t="shared" si="16"/>
        <v>4616</v>
      </c>
      <c r="S61" s="190">
        <f t="shared" si="17"/>
        <v>0</v>
      </c>
    </row>
    <row r="62" spans="1:19" ht="30.75" thickBot="1" x14ac:dyDescent="0.3">
      <c r="A62" s="556"/>
      <c r="B62" s="559"/>
      <c r="C62" s="549">
        <v>5</v>
      </c>
      <c r="D62" s="562" t="s">
        <v>41</v>
      </c>
      <c r="E62" s="56" t="s">
        <v>59</v>
      </c>
      <c r="F62" s="56" t="s">
        <v>58</v>
      </c>
      <c r="G62" s="191">
        <v>263897.46999999997</v>
      </c>
      <c r="H62" s="192">
        <f t="shared" si="12"/>
        <v>4630</v>
      </c>
      <c r="I62" s="191">
        <f t="shared" si="11"/>
        <v>56.997293736501071</v>
      </c>
      <c r="J62" s="191">
        <v>252714.72</v>
      </c>
      <c r="K62" s="307">
        <f t="shared" si="2"/>
        <v>4630</v>
      </c>
      <c r="L62" s="311">
        <f t="shared" si="8"/>
        <v>54.582012958963283</v>
      </c>
      <c r="M62" s="193">
        <f t="shared" si="13"/>
        <v>-4.2375358884645467</v>
      </c>
      <c r="N62" s="216">
        <v>266850</v>
      </c>
      <c r="O62" s="195">
        <f t="shared" si="14"/>
        <v>4616</v>
      </c>
      <c r="P62" s="196">
        <f t="shared" si="15"/>
        <v>57.809792027729635</v>
      </c>
      <c r="Q62" s="197">
        <v>262150</v>
      </c>
      <c r="R62" s="198">
        <f t="shared" si="16"/>
        <v>4616</v>
      </c>
      <c r="S62" s="199">
        <f t="shared" si="17"/>
        <v>56.791594454072793</v>
      </c>
    </row>
    <row r="63" spans="1:19" ht="45.75" thickBot="1" x14ac:dyDescent="0.3">
      <c r="A63" s="556"/>
      <c r="B63" s="559"/>
      <c r="C63" s="561"/>
      <c r="D63" s="563"/>
      <c r="E63" s="56" t="s">
        <v>93</v>
      </c>
      <c r="F63" s="56" t="s">
        <v>92</v>
      </c>
      <c r="G63" s="191">
        <v>33807.86</v>
      </c>
      <c r="H63" s="192">
        <v>60</v>
      </c>
      <c r="I63" s="191">
        <f t="shared" si="11"/>
        <v>563.46433333333334</v>
      </c>
      <c r="J63" s="191">
        <v>33046.879999999997</v>
      </c>
      <c r="K63" s="307">
        <v>60</v>
      </c>
      <c r="L63" s="311">
        <f t="shared" si="8"/>
        <v>550.78133333333324</v>
      </c>
      <c r="M63" s="193">
        <f t="shared" si="13"/>
        <v>-2.2508966849720933</v>
      </c>
      <c r="N63" s="216">
        <v>37900</v>
      </c>
      <c r="O63" s="195">
        <v>61</v>
      </c>
      <c r="P63" s="196">
        <f t="shared" si="15"/>
        <v>621.31147540983602</v>
      </c>
      <c r="Q63" s="197">
        <v>33200</v>
      </c>
      <c r="R63" s="198">
        <v>61</v>
      </c>
      <c r="S63" s="199">
        <f t="shared" si="17"/>
        <v>544.26229508196718</v>
      </c>
    </row>
    <row r="64" spans="1:19" ht="30.75" thickBot="1" x14ac:dyDescent="0.3">
      <c r="A64" s="557"/>
      <c r="B64" s="560"/>
      <c r="C64" s="550"/>
      <c r="D64" s="573"/>
      <c r="E64" s="62" t="s">
        <v>90</v>
      </c>
      <c r="F64" s="62" t="s">
        <v>91</v>
      </c>
      <c r="G64" s="201">
        <v>162200</v>
      </c>
      <c r="H64" s="202">
        <v>1125</v>
      </c>
      <c r="I64" s="201">
        <f t="shared" si="11"/>
        <v>144.17777777777778</v>
      </c>
      <c r="J64" s="201">
        <v>159381.22</v>
      </c>
      <c r="K64" s="307">
        <v>1124</v>
      </c>
      <c r="L64" s="311">
        <f t="shared" si="8"/>
        <v>141.79823843416369</v>
      </c>
      <c r="M64" s="203">
        <f t="shared" si="13"/>
        <v>-1.6504203215572408</v>
      </c>
      <c r="N64" s="217">
        <v>162200</v>
      </c>
      <c r="O64" s="205">
        <v>1130</v>
      </c>
      <c r="P64" s="206">
        <f t="shared" si="15"/>
        <v>143.53982300884957</v>
      </c>
      <c r="Q64" s="207">
        <v>162200</v>
      </c>
      <c r="R64" s="208">
        <v>1130</v>
      </c>
      <c r="S64" s="209">
        <f t="shared" si="17"/>
        <v>143.53982300884957</v>
      </c>
    </row>
    <row r="65" spans="1:19" s="57" customFormat="1" ht="15.75" thickBot="1" x14ac:dyDescent="0.3">
      <c r="C65" s="58"/>
      <c r="E65" s="221"/>
      <c r="F65" s="59"/>
      <c r="G65" s="210"/>
      <c r="H65" s="211"/>
      <c r="I65" s="210"/>
      <c r="J65" s="210"/>
      <c r="K65" s="308"/>
      <c r="L65" s="311" t="e">
        <f t="shared" si="8"/>
        <v>#DIV/0!</v>
      </c>
      <c r="M65" s="212"/>
      <c r="N65" s="218"/>
      <c r="P65" s="218"/>
      <c r="Q65" s="218"/>
      <c r="S65" s="218"/>
    </row>
    <row r="66" spans="1:19" s="57" customFormat="1" ht="23.25" customHeight="1" thickBot="1" x14ac:dyDescent="0.3">
      <c r="A66" s="584">
        <v>11</v>
      </c>
      <c r="B66" s="586" t="s">
        <v>337</v>
      </c>
      <c r="C66" s="223">
        <v>1</v>
      </c>
      <c r="D66" s="60" t="s">
        <v>298</v>
      </c>
      <c r="E66" s="224"/>
      <c r="F66" s="68"/>
      <c r="G66" s="182"/>
      <c r="H66" s="183"/>
      <c r="I66" s="182">
        <v>1900</v>
      </c>
      <c r="J66" s="182"/>
      <c r="K66" s="307"/>
      <c r="L66" s="311">
        <v>1900</v>
      </c>
      <c r="M66" s="225"/>
      <c r="N66" s="226"/>
      <c r="O66" s="186"/>
      <c r="P66" s="226">
        <v>1900</v>
      </c>
      <c r="Q66" s="227"/>
      <c r="R66" s="189"/>
      <c r="S66" s="190">
        <v>1900</v>
      </c>
    </row>
    <row r="67" spans="1:19" ht="50.25" customHeight="1" thickBot="1" x14ac:dyDescent="0.3">
      <c r="A67" s="585"/>
      <c r="B67" s="587"/>
      <c r="C67" s="228">
        <v>2</v>
      </c>
      <c r="D67" s="62" t="s">
        <v>338</v>
      </c>
      <c r="E67" s="62" t="s">
        <v>59</v>
      </c>
      <c r="F67" s="62" t="s">
        <v>58</v>
      </c>
      <c r="G67" s="201">
        <v>0</v>
      </c>
      <c r="H67" s="202">
        <f t="shared" si="12"/>
        <v>4630</v>
      </c>
      <c r="I67" s="201">
        <f t="shared" ref="I67" si="18">G67/H67</f>
        <v>0</v>
      </c>
      <c r="J67" s="201">
        <v>0</v>
      </c>
      <c r="K67" s="307">
        <f t="shared" si="2"/>
        <v>4630</v>
      </c>
      <c r="L67" s="311">
        <f t="shared" si="8"/>
        <v>0</v>
      </c>
      <c r="M67" s="229" t="e">
        <f t="shared" ref="M67" si="19">(L67-I67)/I67*100</f>
        <v>#DIV/0!</v>
      </c>
      <c r="N67" s="230">
        <v>0</v>
      </c>
      <c r="O67" s="205">
        <f t="shared" si="14"/>
        <v>4616</v>
      </c>
      <c r="P67" s="230">
        <f t="shared" ref="P67" si="20">N67/O67</f>
        <v>0</v>
      </c>
      <c r="Q67" s="231">
        <v>0</v>
      </c>
      <c r="R67" s="208">
        <f t="shared" si="16"/>
        <v>4616</v>
      </c>
      <c r="S67" s="209">
        <f t="shared" ref="S67" si="21">Q67/R67</f>
        <v>0</v>
      </c>
    </row>
    <row r="68" spans="1:19" s="57" customFormat="1" ht="15.75" thickBot="1" x14ac:dyDescent="0.3">
      <c r="C68" s="58"/>
      <c r="E68" s="221"/>
      <c r="F68" s="59"/>
      <c r="G68" s="210"/>
      <c r="H68" s="211"/>
      <c r="I68" s="210"/>
      <c r="J68" s="210"/>
      <c r="K68" s="308"/>
      <c r="L68" s="311" t="e">
        <f t="shared" si="8"/>
        <v>#DIV/0!</v>
      </c>
      <c r="M68" s="212"/>
      <c r="N68" s="218"/>
      <c r="P68" s="218"/>
      <c r="Q68" s="218"/>
      <c r="S68" s="218"/>
    </row>
    <row r="69" spans="1:19" ht="30.75" thickBot="1" x14ac:dyDescent="0.3">
      <c r="A69" s="584">
        <v>12</v>
      </c>
      <c r="B69" s="591" t="s">
        <v>8</v>
      </c>
      <c r="C69" s="586">
        <v>1</v>
      </c>
      <c r="D69" s="594" t="s">
        <v>42</v>
      </c>
      <c r="E69" s="68" t="s">
        <v>59</v>
      </c>
      <c r="F69" s="68" t="s">
        <v>58</v>
      </c>
      <c r="G69" s="182">
        <v>14550</v>
      </c>
      <c r="H69" s="183">
        <f t="shared" si="12"/>
        <v>4630</v>
      </c>
      <c r="I69" s="182">
        <f t="shared" si="11"/>
        <v>3.1425485961123112</v>
      </c>
      <c r="J69" s="182">
        <v>11136.74</v>
      </c>
      <c r="K69" s="307">
        <f t="shared" si="2"/>
        <v>4630</v>
      </c>
      <c r="L69" s="311">
        <f t="shared" ref="L69:L101" si="22">J69/K69</f>
        <v>2.4053434125269977</v>
      </c>
      <c r="M69" s="184">
        <f t="shared" si="13"/>
        <v>-23.458831615120285</v>
      </c>
      <c r="N69" s="214">
        <v>6550</v>
      </c>
      <c r="O69" s="186">
        <f t="shared" si="14"/>
        <v>4616</v>
      </c>
      <c r="P69" s="187">
        <f t="shared" si="15"/>
        <v>1.4189774696707105</v>
      </c>
      <c r="Q69" s="188">
        <v>6550</v>
      </c>
      <c r="R69" s="189">
        <f t="shared" si="16"/>
        <v>4616</v>
      </c>
      <c r="S69" s="190">
        <f t="shared" si="17"/>
        <v>1.4189774696707105</v>
      </c>
    </row>
    <row r="70" spans="1:19" ht="30.75" thickBot="1" x14ac:dyDescent="0.3">
      <c r="A70" s="590"/>
      <c r="B70" s="592"/>
      <c r="C70" s="567"/>
      <c r="D70" s="568"/>
      <c r="E70" s="56" t="s">
        <v>78</v>
      </c>
      <c r="F70" s="56" t="s">
        <v>94</v>
      </c>
      <c r="G70" s="191">
        <v>12800</v>
      </c>
      <c r="H70" s="192"/>
      <c r="I70" s="191"/>
      <c r="J70" s="191">
        <v>10333.5</v>
      </c>
      <c r="K70" s="307"/>
      <c r="L70" s="311"/>
      <c r="M70" s="193" t="e">
        <f t="shared" si="13"/>
        <v>#DIV/0!</v>
      </c>
      <c r="N70" s="216">
        <v>4800</v>
      </c>
      <c r="O70" s="195"/>
      <c r="P70" s="196"/>
      <c r="Q70" s="197">
        <v>4800</v>
      </c>
      <c r="R70" s="198"/>
      <c r="S70" s="199"/>
    </row>
    <row r="71" spans="1:19" ht="30.75" thickBot="1" x14ac:dyDescent="0.3">
      <c r="A71" s="590"/>
      <c r="B71" s="592"/>
      <c r="C71" s="567"/>
      <c r="D71" s="568"/>
      <c r="E71" s="56" t="s">
        <v>95</v>
      </c>
      <c r="F71" s="56" t="s">
        <v>96</v>
      </c>
      <c r="G71" s="191">
        <v>1750</v>
      </c>
      <c r="H71" s="192"/>
      <c r="I71" s="191" t="e">
        <f t="shared" si="11"/>
        <v>#DIV/0!</v>
      </c>
      <c r="J71" s="191">
        <v>803.24</v>
      </c>
      <c r="K71" s="307"/>
      <c r="L71" s="311" t="e">
        <f t="shared" si="22"/>
        <v>#DIV/0!</v>
      </c>
      <c r="M71" s="193" t="e">
        <f t="shared" si="13"/>
        <v>#DIV/0!</v>
      </c>
      <c r="N71" s="216">
        <v>1750</v>
      </c>
      <c r="O71" s="195"/>
      <c r="P71" s="196" t="e">
        <f t="shared" si="15"/>
        <v>#DIV/0!</v>
      </c>
      <c r="Q71" s="197">
        <v>1750</v>
      </c>
      <c r="R71" s="198"/>
      <c r="S71" s="199" t="e">
        <f t="shared" si="17"/>
        <v>#DIV/0!</v>
      </c>
    </row>
    <row r="72" spans="1:19" ht="30.75" thickBot="1" x14ac:dyDescent="0.3">
      <c r="A72" s="590"/>
      <c r="B72" s="592"/>
      <c r="C72" s="567">
        <v>2</v>
      </c>
      <c r="D72" s="583" t="s">
        <v>43</v>
      </c>
      <c r="E72" s="56" t="s">
        <v>59</v>
      </c>
      <c r="F72" s="56" t="s">
        <v>58</v>
      </c>
      <c r="G72" s="191">
        <v>0</v>
      </c>
      <c r="H72" s="192">
        <f t="shared" si="12"/>
        <v>4630</v>
      </c>
      <c r="I72" s="191">
        <f t="shared" si="11"/>
        <v>0</v>
      </c>
      <c r="J72" s="191">
        <v>0</v>
      </c>
      <c r="K72" s="307">
        <f t="shared" ref="K72:K83" si="23">$K$1</f>
        <v>4630</v>
      </c>
      <c r="L72" s="311">
        <f t="shared" si="22"/>
        <v>0</v>
      </c>
      <c r="M72" s="193" t="e">
        <f t="shared" si="13"/>
        <v>#DIV/0!</v>
      </c>
      <c r="N72" s="216">
        <v>0</v>
      </c>
      <c r="O72" s="195">
        <f t="shared" si="14"/>
        <v>4616</v>
      </c>
      <c r="P72" s="196">
        <f t="shared" si="15"/>
        <v>0</v>
      </c>
      <c r="Q72" s="197">
        <v>0</v>
      </c>
      <c r="R72" s="198">
        <f t="shared" si="16"/>
        <v>4616</v>
      </c>
      <c r="S72" s="199">
        <f t="shared" si="17"/>
        <v>0</v>
      </c>
    </row>
    <row r="73" spans="1:19" ht="30.75" thickBot="1" x14ac:dyDescent="0.3">
      <c r="A73" s="590"/>
      <c r="B73" s="592"/>
      <c r="C73" s="567"/>
      <c r="D73" s="583"/>
      <c r="E73" s="56" t="s">
        <v>97</v>
      </c>
      <c r="F73" s="56" t="s">
        <v>99</v>
      </c>
      <c r="G73" s="191"/>
      <c r="H73" s="192"/>
      <c r="I73" s="191" t="e">
        <f t="shared" si="11"/>
        <v>#DIV/0!</v>
      </c>
      <c r="J73" s="191"/>
      <c r="K73" s="307"/>
      <c r="L73" s="311" t="e">
        <f t="shared" si="22"/>
        <v>#DIV/0!</v>
      </c>
      <c r="M73" s="193" t="e">
        <f t="shared" si="13"/>
        <v>#DIV/0!</v>
      </c>
      <c r="N73" s="216"/>
      <c r="O73" s="195"/>
      <c r="P73" s="196" t="e">
        <f t="shared" si="15"/>
        <v>#DIV/0!</v>
      </c>
      <c r="Q73" s="197"/>
      <c r="R73" s="198"/>
      <c r="S73" s="199" t="e">
        <f t="shared" si="17"/>
        <v>#DIV/0!</v>
      </c>
    </row>
    <row r="74" spans="1:19" ht="30.75" thickBot="1" x14ac:dyDescent="0.3">
      <c r="A74" s="590"/>
      <c r="B74" s="592"/>
      <c r="C74" s="567">
        <v>3</v>
      </c>
      <c r="D74" s="583" t="s">
        <v>44</v>
      </c>
      <c r="E74" s="56" t="s">
        <v>59</v>
      </c>
      <c r="F74" s="56" t="s">
        <v>58</v>
      </c>
      <c r="G74" s="191">
        <v>24300</v>
      </c>
      <c r="H74" s="192">
        <f t="shared" si="12"/>
        <v>4630</v>
      </c>
      <c r="I74" s="191">
        <f t="shared" si="11"/>
        <v>5.2483801295896324</v>
      </c>
      <c r="J74" s="191">
        <v>24300</v>
      </c>
      <c r="K74" s="307">
        <f t="shared" si="23"/>
        <v>4630</v>
      </c>
      <c r="L74" s="311">
        <f t="shared" si="22"/>
        <v>5.2483801295896324</v>
      </c>
      <c r="M74" s="193">
        <f t="shared" si="13"/>
        <v>0</v>
      </c>
      <c r="N74" s="216">
        <v>24800</v>
      </c>
      <c r="O74" s="195">
        <f t="shared" si="14"/>
        <v>4616</v>
      </c>
      <c r="P74" s="196">
        <f t="shared" si="15"/>
        <v>5.3726169844020797</v>
      </c>
      <c r="Q74" s="197">
        <v>24800</v>
      </c>
      <c r="R74" s="198">
        <f t="shared" si="16"/>
        <v>4616</v>
      </c>
      <c r="S74" s="199">
        <f t="shared" si="17"/>
        <v>5.3726169844020797</v>
      </c>
    </row>
    <row r="75" spans="1:19" ht="30.75" thickBot="1" x14ac:dyDescent="0.3">
      <c r="A75" s="590"/>
      <c r="B75" s="592"/>
      <c r="C75" s="567"/>
      <c r="D75" s="583"/>
      <c r="E75" s="56" t="s">
        <v>98</v>
      </c>
      <c r="F75" s="56" t="s">
        <v>100</v>
      </c>
      <c r="G75" s="191">
        <v>24300</v>
      </c>
      <c r="H75" s="192"/>
      <c r="I75" s="191" t="e">
        <f t="shared" si="11"/>
        <v>#DIV/0!</v>
      </c>
      <c r="J75" s="191">
        <v>24300</v>
      </c>
      <c r="K75" s="307"/>
      <c r="L75" s="311" t="e">
        <f t="shared" si="22"/>
        <v>#DIV/0!</v>
      </c>
      <c r="M75" s="193" t="e">
        <f t="shared" si="13"/>
        <v>#DIV/0!</v>
      </c>
      <c r="N75" s="216">
        <v>24800</v>
      </c>
      <c r="O75" s="195"/>
      <c r="P75" s="196" t="e">
        <f t="shared" si="15"/>
        <v>#DIV/0!</v>
      </c>
      <c r="Q75" s="197">
        <v>24800</v>
      </c>
      <c r="R75" s="198"/>
      <c r="S75" s="199" t="e">
        <f t="shared" si="15"/>
        <v>#DIV/0!</v>
      </c>
    </row>
    <row r="76" spans="1:19" ht="27" customHeight="1" thickBot="1" x14ac:dyDescent="0.3">
      <c r="A76" s="590"/>
      <c r="B76" s="592"/>
      <c r="C76" s="567">
        <v>4</v>
      </c>
      <c r="D76" s="568" t="s">
        <v>45</v>
      </c>
      <c r="E76" s="56" t="s">
        <v>59</v>
      </c>
      <c r="F76" s="56" t="s">
        <v>58</v>
      </c>
      <c r="G76" s="191">
        <v>300</v>
      </c>
      <c r="H76" s="192">
        <f t="shared" si="12"/>
        <v>4630</v>
      </c>
      <c r="I76" s="191">
        <f t="shared" si="11"/>
        <v>6.4794816414686832E-2</v>
      </c>
      <c r="J76" s="191">
        <v>0</v>
      </c>
      <c r="K76" s="307">
        <f t="shared" si="23"/>
        <v>4630</v>
      </c>
      <c r="L76" s="311">
        <f t="shared" si="22"/>
        <v>0</v>
      </c>
      <c r="M76" s="193">
        <f t="shared" si="13"/>
        <v>-100</v>
      </c>
      <c r="N76" s="216">
        <v>300</v>
      </c>
      <c r="O76" s="195">
        <f t="shared" si="14"/>
        <v>4616</v>
      </c>
      <c r="P76" s="196">
        <f t="shared" si="15"/>
        <v>6.4991334488734842E-2</v>
      </c>
      <c r="Q76" s="197">
        <v>300</v>
      </c>
      <c r="R76" s="198">
        <f t="shared" si="16"/>
        <v>4616</v>
      </c>
      <c r="S76" s="199">
        <f t="shared" si="17"/>
        <v>6.4991334488734842E-2</v>
      </c>
    </row>
    <row r="77" spans="1:19" ht="30.75" thickBot="1" x14ac:dyDescent="0.3">
      <c r="A77" s="590"/>
      <c r="B77" s="592"/>
      <c r="C77" s="567"/>
      <c r="D77" s="568"/>
      <c r="E77" s="56" t="s">
        <v>78</v>
      </c>
      <c r="F77" s="56" t="s">
        <v>101</v>
      </c>
      <c r="G77" s="191">
        <v>300</v>
      </c>
      <c r="H77" s="192"/>
      <c r="I77" s="191" t="e">
        <f t="shared" si="11"/>
        <v>#DIV/0!</v>
      </c>
      <c r="J77" s="191">
        <v>0</v>
      </c>
      <c r="K77" s="307"/>
      <c r="L77" s="311" t="e">
        <f t="shared" si="22"/>
        <v>#DIV/0!</v>
      </c>
      <c r="M77" s="193" t="e">
        <f t="shared" si="13"/>
        <v>#DIV/0!</v>
      </c>
      <c r="N77" s="216">
        <v>300</v>
      </c>
      <c r="O77" s="195"/>
      <c r="P77" s="196" t="e">
        <f t="shared" si="15"/>
        <v>#DIV/0!</v>
      </c>
      <c r="Q77" s="197">
        <v>300</v>
      </c>
      <c r="R77" s="198"/>
      <c r="S77" s="199" t="e">
        <f t="shared" si="17"/>
        <v>#DIV/0!</v>
      </c>
    </row>
    <row r="78" spans="1:19" ht="30.75" thickBot="1" x14ac:dyDescent="0.3">
      <c r="A78" s="590"/>
      <c r="B78" s="592"/>
      <c r="C78" s="279">
        <v>5</v>
      </c>
      <c r="D78" s="280" t="s">
        <v>372</v>
      </c>
      <c r="E78" s="56" t="s">
        <v>376</v>
      </c>
      <c r="F78" s="56" t="s">
        <v>58</v>
      </c>
      <c r="G78" s="191">
        <v>11400</v>
      </c>
      <c r="H78" s="192">
        <v>4630</v>
      </c>
      <c r="I78" s="191">
        <f t="shared" si="11"/>
        <v>2.4622030237580992</v>
      </c>
      <c r="J78" s="191">
        <v>9898.69</v>
      </c>
      <c r="K78" s="307">
        <f t="shared" si="23"/>
        <v>4630</v>
      </c>
      <c r="L78" s="311">
        <f t="shared" si="22"/>
        <v>2.1379460043196548</v>
      </c>
      <c r="M78" s="193"/>
      <c r="N78" s="216">
        <v>9900</v>
      </c>
      <c r="O78" s="195">
        <v>4616</v>
      </c>
      <c r="P78" s="196">
        <f t="shared" si="15"/>
        <v>2.1447140381282495</v>
      </c>
      <c r="Q78" s="197">
        <v>9900</v>
      </c>
      <c r="R78" s="198">
        <v>4616</v>
      </c>
      <c r="S78" s="199">
        <f t="shared" si="17"/>
        <v>2.1447140381282495</v>
      </c>
    </row>
    <row r="79" spans="1:19" ht="35.25" customHeight="1" thickBot="1" x14ac:dyDescent="0.3">
      <c r="A79" s="590"/>
      <c r="B79" s="592"/>
      <c r="C79" s="567">
        <v>6</v>
      </c>
      <c r="D79" s="588" t="s">
        <v>46</v>
      </c>
      <c r="E79" s="56" t="s">
        <v>59</v>
      </c>
      <c r="F79" s="56" t="s">
        <v>58</v>
      </c>
      <c r="G79" s="191">
        <v>10000</v>
      </c>
      <c r="H79" s="192">
        <f t="shared" si="12"/>
        <v>4630</v>
      </c>
      <c r="I79" s="191">
        <f t="shared" si="11"/>
        <v>2.159827213822894</v>
      </c>
      <c r="J79" s="191">
        <v>6025.86</v>
      </c>
      <c r="K79" s="307">
        <f t="shared" si="23"/>
        <v>4630</v>
      </c>
      <c r="L79" s="311">
        <f t="shared" si="22"/>
        <v>1.3014816414686825</v>
      </c>
      <c r="M79" s="193">
        <f t="shared" si="13"/>
        <v>-39.741399999999992</v>
      </c>
      <c r="N79" s="216">
        <v>6500</v>
      </c>
      <c r="O79" s="195">
        <f t="shared" si="14"/>
        <v>4616</v>
      </c>
      <c r="P79" s="196">
        <f t="shared" si="15"/>
        <v>1.4081455805892549</v>
      </c>
      <c r="Q79" s="197">
        <v>7000</v>
      </c>
      <c r="R79" s="198">
        <f t="shared" si="16"/>
        <v>4616</v>
      </c>
      <c r="S79" s="199">
        <f t="shared" si="17"/>
        <v>1.5164644714038129</v>
      </c>
    </row>
    <row r="80" spans="1:19" ht="30.75" thickBot="1" x14ac:dyDescent="0.3">
      <c r="A80" s="590"/>
      <c r="B80" s="592"/>
      <c r="C80" s="567"/>
      <c r="D80" s="588"/>
      <c r="E80" s="56" t="s">
        <v>112</v>
      </c>
      <c r="F80" s="56" t="s">
        <v>113</v>
      </c>
      <c r="G80" s="191">
        <v>10000</v>
      </c>
      <c r="H80" s="192"/>
      <c r="I80" s="191" t="e">
        <f t="shared" si="11"/>
        <v>#DIV/0!</v>
      </c>
      <c r="J80" s="191">
        <v>6025.86</v>
      </c>
      <c r="K80" s="307"/>
      <c r="L80" s="311" t="e">
        <f t="shared" si="22"/>
        <v>#DIV/0!</v>
      </c>
      <c r="M80" s="193" t="e">
        <f t="shared" si="13"/>
        <v>#DIV/0!</v>
      </c>
      <c r="N80" s="216">
        <v>6500</v>
      </c>
      <c r="O80" s="195"/>
      <c r="P80" s="196" t="e">
        <f t="shared" si="15"/>
        <v>#DIV/0!</v>
      </c>
      <c r="Q80" s="197">
        <v>7000</v>
      </c>
      <c r="R80" s="198"/>
      <c r="S80" s="199" t="e">
        <f t="shared" si="17"/>
        <v>#DIV/0!</v>
      </c>
    </row>
    <row r="81" spans="1:19" ht="30" customHeight="1" thickBot="1" x14ac:dyDescent="0.3">
      <c r="A81" s="590"/>
      <c r="B81" s="592"/>
      <c r="C81" s="260">
        <v>7</v>
      </c>
      <c r="D81" s="56" t="s">
        <v>47</v>
      </c>
      <c r="E81" s="56" t="s">
        <v>59</v>
      </c>
      <c r="F81" s="56" t="s">
        <v>58</v>
      </c>
      <c r="G81" s="191">
        <v>131200</v>
      </c>
      <c r="H81" s="192">
        <f t="shared" si="12"/>
        <v>4630</v>
      </c>
      <c r="I81" s="191">
        <f t="shared" si="11"/>
        <v>28.336933045356371</v>
      </c>
      <c r="J81" s="191">
        <v>128166.57</v>
      </c>
      <c r="K81" s="307">
        <f t="shared" si="23"/>
        <v>4630</v>
      </c>
      <c r="L81" s="311">
        <f t="shared" si="22"/>
        <v>27.681764578833693</v>
      </c>
      <c r="M81" s="193">
        <f t="shared" si="13"/>
        <v>-2.3120655487804873</v>
      </c>
      <c r="N81" s="216">
        <v>131800</v>
      </c>
      <c r="O81" s="195">
        <f t="shared" si="14"/>
        <v>4616</v>
      </c>
      <c r="P81" s="196">
        <f t="shared" si="15"/>
        <v>28.552859618717505</v>
      </c>
      <c r="Q81" s="197">
        <v>132000</v>
      </c>
      <c r="R81" s="198">
        <f t="shared" si="16"/>
        <v>4616</v>
      </c>
      <c r="S81" s="199">
        <f t="shared" si="17"/>
        <v>28.596187175043326</v>
      </c>
    </row>
    <row r="82" spans="1:19" ht="28.5" customHeight="1" thickBot="1" x14ac:dyDescent="0.3">
      <c r="A82" s="590"/>
      <c r="B82" s="592"/>
      <c r="C82" s="260">
        <v>8</v>
      </c>
      <c r="D82" s="55" t="s">
        <v>48</v>
      </c>
      <c r="E82" s="56" t="s">
        <v>59</v>
      </c>
      <c r="F82" s="56" t="s">
        <v>58</v>
      </c>
      <c r="G82" s="191">
        <v>0</v>
      </c>
      <c r="H82" s="192">
        <f t="shared" si="12"/>
        <v>4630</v>
      </c>
      <c r="I82" s="191">
        <f t="shared" si="11"/>
        <v>0</v>
      </c>
      <c r="J82" s="191">
        <v>0</v>
      </c>
      <c r="K82" s="307">
        <f t="shared" si="23"/>
        <v>4630</v>
      </c>
      <c r="L82" s="311">
        <f t="shared" si="22"/>
        <v>0</v>
      </c>
      <c r="M82" s="193" t="e">
        <f t="shared" si="13"/>
        <v>#DIV/0!</v>
      </c>
      <c r="N82" s="216">
        <v>0</v>
      </c>
      <c r="O82" s="195">
        <f t="shared" si="14"/>
        <v>4616</v>
      </c>
      <c r="P82" s="196">
        <f t="shared" si="15"/>
        <v>0</v>
      </c>
      <c r="Q82" s="197">
        <v>0</v>
      </c>
      <c r="R82" s="198">
        <f t="shared" si="16"/>
        <v>4616</v>
      </c>
      <c r="S82" s="199">
        <f t="shared" si="17"/>
        <v>0</v>
      </c>
    </row>
    <row r="83" spans="1:19" ht="29.25" customHeight="1" thickBot="1" x14ac:dyDescent="0.3">
      <c r="A83" s="590"/>
      <c r="B83" s="592"/>
      <c r="C83" s="567">
        <v>9</v>
      </c>
      <c r="D83" s="568" t="s">
        <v>49</v>
      </c>
      <c r="E83" s="56" t="s">
        <v>59</v>
      </c>
      <c r="F83" s="56" t="s">
        <v>58</v>
      </c>
      <c r="G83" s="191">
        <v>25008.6</v>
      </c>
      <c r="H83" s="192">
        <f t="shared" si="12"/>
        <v>4630</v>
      </c>
      <c r="I83" s="191">
        <f t="shared" si="11"/>
        <v>5.4014254859611226</v>
      </c>
      <c r="J83" s="191">
        <v>25559.82</v>
      </c>
      <c r="K83" s="307">
        <f t="shared" si="23"/>
        <v>4630</v>
      </c>
      <c r="L83" s="311">
        <f t="shared" si="22"/>
        <v>5.5204794816414688</v>
      </c>
      <c r="M83" s="193">
        <f t="shared" si="13"/>
        <v>2.2041217821069679</v>
      </c>
      <c r="N83" s="216">
        <v>26700</v>
      </c>
      <c r="O83" s="195">
        <f t="shared" si="14"/>
        <v>4616</v>
      </c>
      <c r="P83" s="196">
        <f t="shared" si="15"/>
        <v>5.7842287694974006</v>
      </c>
      <c r="Q83" s="197">
        <v>25700</v>
      </c>
      <c r="R83" s="198">
        <f t="shared" si="16"/>
        <v>4616</v>
      </c>
      <c r="S83" s="199">
        <f t="shared" si="17"/>
        <v>5.5675909878682841</v>
      </c>
    </row>
    <row r="84" spans="1:19" ht="30.75" thickBot="1" x14ac:dyDescent="0.3">
      <c r="A84" s="585"/>
      <c r="B84" s="593"/>
      <c r="C84" s="587"/>
      <c r="D84" s="589"/>
      <c r="E84" s="62" t="s">
        <v>102</v>
      </c>
      <c r="F84" s="62" t="s">
        <v>103</v>
      </c>
      <c r="G84" s="201">
        <v>10450</v>
      </c>
      <c r="H84" s="202">
        <v>25088.6</v>
      </c>
      <c r="I84" s="201">
        <f t="shared" si="11"/>
        <v>0.41652383951276678</v>
      </c>
      <c r="J84" s="201">
        <v>10689.5</v>
      </c>
      <c r="K84" s="307">
        <v>25559.82</v>
      </c>
      <c r="L84" s="311">
        <f t="shared" si="22"/>
        <v>0.41821499525427019</v>
      </c>
      <c r="M84" s="203">
        <f t="shared" si="13"/>
        <v>0.40601655441418705</v>
      </c>
      <c r="N84" s="217">
        <v>10450</v>
      </c>
      <c r="O84" s="294">
        <v>26700</v>
      </c>
      <c r="P84" s="206">
        <f t="shared" si="15"/>
        <v>0.39138576779026218</v>
      </c>
      <c r="Q84" s="207">
        <v>10450</v>
      </c>
      <c r="R84" s="295">
        <v>25700</v>
      </c>
      <c r="S84" s="209">
        <f t="shared" si="17"/>
        <v>0.4066147859922179</v>
      </c>
    </row>
    <row r="85" spans="1:19" ht="15.75" thickBot="1" x14ac:dyDescent="0.3">
      <c r="A85" s="57"/>
      <c r="B85" s="57"/>
      <c r="C85" s="58"/>
      <c r="D85" s="57"/>
      <c r="E85" s="221"/>
      <c r="F85" s="59"/>
      <c r="G85" s="59"/>
      <c r="H85" s="59"/>
      <c r="I85" s="59"/>
      <c r="J85" s="59"/>
      <c r="K85" s="309"/>
      <c r="L85" s="312"/>
      <c r="M85" s="59"/>
      <c r="N85"/>
      <c r="P85"/>
      <c r="Q85"/>
      <c r="S85"/>
    </row>
    <row r="86" spans="1:19" ht="50.25" customHeight="1" thickBot="1" x14ac:dyDescent="0.3">
      <c r="A86" s="63">
        <v>13</v>
      </c>
      <c r="B86" s="72" t="s">
        <v>284</v>
      </c>
      <c r="C86" s="64">
        <v>7</v>
      </c>
      <c r="D86" s="65" t="s">
        <v>285</v>
      </c>
      <c r="E86" s="65" t="s">
        <v>59</v>
      </c>
      <c r="F86" s="65" t="s">
        <v>58</v>
      </c>
      <c r="G86" s="232">
        <v>0</v>
      </c>
      <c r="H86" s="233">
        <f t="shared" si="12"/>
        <v>4630</v>
      </c>
      <c r="I86" s="232">
        <f t="shared" ref="I86" si="24">G86/H86</f>
        <v>0</v>
      </c>
      <c r="J86" s="232">
        <v>0</v>
      </c>
      <c r="K86" s="307">
        <f t="shared" ref="K86" si="25">$K$1</f>
        <v>4630</v>
      </c>
      <c r="L86" s="311">
        <f t="shared" si="22"/>
        <v>0</v>
      </c>
      <c r="M86" s="234" t="e">
        <f t="shared" ref="M86" si="26">(L86-I86)/I86*100</f>
        <v>#DIV/0!</v>
      </c>
      <c r="N86" s="235">
        <v>0</v>
      </c>
      <c r="O86" s="236">
        <f t="shared" si="14"/>
        <v>4616</v>
      </c>
      <c r="P86" s="237">
        <f t="shared" ref="P86" si="27">N86/O86</f>
        <v>0</v>
      </c>
      <c r="Q86" s="238">
        <v>0</v>
      </c>
      <c r="R86" s="239">
        <f t="shared" si="16"/>
        <v>4616</v>
      </c>
      <c r="S86" s="240">
        <f t="shared" ref="S86" si="28">Q86/R86</f>
        <v>0</v>
      </c>
    </row>
    <row r="87" spans="1:19" s="57" customFormat="1" ht="21" customHeight="1" thickBot="1" x14ac:dyDescent="0.3">
      <c r="C87" s="58"/>
      <c r="E87" s="221"/>
      <c r="F87" s="59"/>
      <c r="G87" s="210"/>
      <c r="H87" s="211"/>
      <c r="I87" s="210"/>
      <c r="J87" s="210"/>
      <c r="K87" s="308"/>
      <c r="L87" s="312"/>
      <c r="M87" s="212"/>
      <c r="N87" s="218"/>
      <c r="P87" s="218"/>
      <c r="Q87" s="218"/>
      <c r="S87" s="218"/>
    </row>
    <row r="88" spans="1:19" ht="57.75" customHeight="1" thickBot="1" x14ac:dyDescent="0.3">
      <c r="A88" s="555">
        <v>14</v>
      </c>
      <c r="B88" s="558" t="s">
        <v>9</v>
      </c>
      <c r="C88" s="61">
        <v>2</v>
      </c>
      <c r="D88" s="68" t="s">
        <v>50</v>
      </c>
      <c r="E88" s="68" t="s">
        <v>59</v>
      </c>
      <c r="F88" s="68" t="s">
        <v>58</v>
      </c>
      <c r="G88" s="182">
        <v>1400</v>
      </c>
      <c r="H88" s="183">
        <f t="shared" si="12"/>
        <v>4630</v>
      </c>
      <c r="I88" s="182">
        <f t="shared" si="11"/>
        <v>0.30237580993520519</v>
      </c>
      <c r="J88" s="182">
        <v>1163.73</v>
      </c>
      <c r="K88" s="307">
        <f t="shared" ref="K88:K89" si="29">$K$1</f>
        <v>4630</v>
      </c>
      <c r="L88" s="311">
        <f t="shared" si="22"/>
        <v>0.25134557235421168</v>
      </c>
      <c r="M88" s="184">
        <f t="shared" si="13"/>
        <v>-16.876428571428566</v>
      </c>
      <c r="N88" s="214">
        <v>1700</v>
      </c>
      <c r="O88" s="186">
        <f t="shared" si="14"/>
        <v>4616</v>
      </c>
      <c r="P88" s="187">
        <f t="shared" si="15"/>
        <v>0.3682842287694974</v>
      </c>
      <c r="Q88" s="188">
        <v>1700</v>
      </c>
      <c r="R88" s="189">
        <f t="shared" si="16"/>
        <v>4616</v>
      </c>
      <c r="S88" s="190">
        <f t="shared" si="17"/>
        <v>0.3682842287694974</v>
      </c>
    </row>
    <row r="89" spans="1:19" ht="30.75" thickBot="1" x14ac:dyDescent="0.3">
      <c r="A89" s="556"/>
      <c r="B89" s="559"/>
      <c r="C89" s="549">
        <v>4</v>
      </c>
      <c r="D89" s="565" t="s">
        <v>51</v>
      </c>
      <c r="E89" s="56" t="s">
        <v>59</v>
      </c>
      <c r="F89" s="56" t="s">
        <v>58</v>
      </c>
      <c r="G89" s="191">
        <v>0</v>
      </c>
      <c r="H89" s="192">
        <f t="shared" si="12"/>
        <v>4630</v>
      </c>
      <c r="I89" s="191">
        <f t="shared" si="11"/>
        <v>0</v>
      </c>
      <c r="J89" s="191">
        <v>0</v>
      </c>
      <c r="K89" s="307">
        <f t="shared" si="29"/>
        <v>4630</v>
      </c>
      <c r="L89" s="311">
        <f t="shared" si="22"/>
        <v>0</v>
      </c>
      <c r="M89" s="193" t="e">
        <f t="shared" si="13"/>
        <v>#DIV/0!</v>
      </c>
      <c r="N89" s="216">
        <v>0</v>
      </c>
      <c r="O89" s="195">
        <f t="shared" si="14"/>
        <v>4616</v>
      </c>
      <c r="P89" s="196">
        <f t="shared" si="15"/>
        <v>0</v>
      </c>
      <c r="Q89" s="197">
        <v>0</v>
      </c>
      <c r="R89" s="198">
        <f t="shared" si="16"/>
        <v>4616</v>
      </c>
      <c r="S89" s="199">
        <f t="shared" si="17"/>
        <v>0</v>
      </c>
    </row>
    <row r="90" spans="1:19" ht="30.75" thickBot="1" x14ac:dyDescent="0.3">
      <c r="A90" s="557"/>
      <c r="B90" s="560"/>
      <c r="C90" s="550"/>
      <c r="D90" s="580"/>
      <c r="E90" s="62" t="s">
        <v>104</v>
      </c>
      <c r="F90" s="62" t="s">
        <v>105</v>
      </c>
      <c r="G90" s="201"/>
      <c r="H90" s="202"/>
      <c r="I90" s="201"/>
      <c r="J90" s="201"/>
      <c r="K90" s="307"/>
      <c r="L90" s="311"/>
      <c r="M90" s="203" t="e">
        <f t="shared" si="13"/>
        <v>#DIV/0!</v>
      </c>
      <c r="N90" s="216"/>
      <c r="O90" s="195"/>
      <c r="P90" s="196"/>
      <c r="Q90" s="197"/>
      <c r="R90" s="198"/>
      <c r="S90" s="199"/>
    </row>
    <row r="91" spans="1:19" s="57" customFormat="1" ht="15.75" thickBot="1" x14ac:dyDescent="0.3">
      <c r="C91" s="58"/>
      <c r="E91" s="221"/>
      <c r="F91" s="59"/>
      <c r="G91" s="210"/>
      <c r="H91" s="211"/>
      <c r="I91" s="210"/>
      <c r="J91" s="210"/>
      <c r="K91" s="308"/>
      <c r="L91" s="312"/>
      <c r="M91" s="212"/>
      <c r="N91" s="218"/>
      <c r="P91" s="218"/>
      <c r="Q91" s="218"/>
      <c r="S91" s="218"/>
    </row>
    <row r="92" spans="1:19" ht="77.25" customHeight="1" thickBot="1" x14ac:dyDescent="0.3">
      <c r="A92" s="73">
        <v>15</v>
      </c>
      <c r="B92" s="74" t="s">
        <v>10</v>
      </c>
      <c r="C92" s="64">
        <v>3</v>
      </c>
      <c r="D92" s="65" t="s">
        <v>286</v>
      </c>
      <c r="E92" s="65" t="s">
        <v>59</v>
      </c>
      <c r="F92" s="65" t="s">
        <v>58</v>
      </c>
      <c r="G92" s="232">
        <v>0</v>
      </c>
      <c r="H92" s="233">
        <f t="shared" si="12"/>
        <v>4630</v>
      </c>
      <c r="I92" s="232">
        <f t="shared" si="11"/>
        <v>0</v>
      </c>
      <c r="J92" s="232">
        <v>0</v>
      </c>
      <c r="K92" s="307">
        <f t="shared" ref="K92" si="30">$K$1</f>
        <v>4630</v>
      </c>
      <c r="L92" s="311">
        <f t="shared" si="22"/>
        <v>0</v>
      </c>
      <c r="M92" s="234" t="e">
        <f t="shared" si="13"/>
        <v>#DIV/0!</v>
      </c>
      <c r="N92" s="235">
        <v>0</v>
      </c>
      <c r="O92" s="236">
        <f t="shared" si="14"/>
        <v>4616</v>
      </c>
      <c r="P92" s="237">
        <f t="shared" si="15"/>
        <v>0</v>
      </c>
      <c r="Q92" s="238">
        <v>0</v>
      </c>
      <c r="R92" s="239">
        <f t="shared" si="16"/>
        <v>4616</v>
      </c>
      <c r="S92" s="240">
        <f t="shared" si="17"/>
        <v>0</v>
      </c>
    </row>
    <row r="93" spans="1:19" s="57" customFormat="1" ht="15.75" thickBot="1" x14ac:dyDescent="0.3">
      <c r="C93" s="58"/>
      <c r="E93" s="59"/>
      <c r="F93" s="59"/>
      <c r="G93" s="210"/>
      <c r="H93" s="211"/>
      <c r="I93" s="210"/>
      <c r="J93" s="210"/>
      <c r="K93" s="308"/>
      <c r="L93" s="312"/>
      <c r="M93" s="212"/>
      <c r="N93" s="218"/>
      <c r="P93" s="218"/>
      <c r="Q93" s="218"/>
      <c r="S93" s="218"/>
    </row>
    <row r="94" spans="1:19" ht="63.75" customHeight="1" thickBot="1" x14ac:dyDescent="0.3">
      <c r="A94" s="73">
        <v>16</v>
      </c>
      <c r="B94" s="74" t="s">
        <v>11</v>
      </c>
      <c r="C94" s="64">
        <v>1</v>
      </c>
      <c r="D94" s="65" t="s">
        <v>53</v>
      </c>
      <c r="E94" s="65" t="s">
        <v>59</v>
      </c>
      <c r="F94" s="65" t="s">
        <v>58</v>
      </c>
      <c r="G94" s="232">
        <v>3050</v>
      </c>
      <c r="H94" s="233">
        <f t="shared" si="12"/>
        <v>4630</v>
      </c>
      <c r="I94" s="232">
        <f t="shared" si="11"/>
        <v>0.65874730021598271</v>
      </c>
      <c r="J94" s="232">
        <v>1025</v>
      </c>
      <c r="K94" s="307">
        <f t="shared" ref="K94" si="31">$K$1</f>
        <v>4630</v>
      </c>
      <c r="L94" s="311">
        <f t="shared" si="22"/>
        <v>0.22138228941684665</v>
      </c>
      <c r="M94" s="234">
        <f t="shared" si="13"/>
        <v>-66.393442622950815</v>
      </c>
      <c r="N94" s="235">
        <v>3050</v>
      </c>
      <c r="O94" s="236">
        <f t="shared" si="14"/>
        <v>4616</v>
      </c>
      <c r="P94" s="237">
        <f t="shared" si="15"/>
        <v>0.66074523396880414</v>
      </c>
      <c r="Q94" s="238">
        <v>3050</v>
      </c>
      <c r="R94" s="239">
        <f t="shared" si="16"/>
        <v>4616</v>
      </c>
      <c r="S94" s="240">
        <f t="shared" si="17"/>
        <v>0.66074523396880414</v>
      </c>
    </row>
    <row r="95" spans="1:19" s="57" customFormat="1" ht="15.75" thickBot="1" x14ac:dyDescent="0.3">
      <c r="C95" s="58"/>
      <c r="E95" s="59"/>
      <c r="F95" s="59"/>
      <c r="G95" s="210"/>
      <c r="H95" s="211"/>
      <c r="I95" s="210"/>
      <c r="J95" s="210"/>
      <c r="K95" s="308"/>
      <c r="L95" s="312"/>
      <c r="M95" s="212"/>
      <c r="N95" s="218"/>
      <c r="P95" s="218"/>
      <c r="Q95" s="218"/>
      <c r="S95" s="218"/>
    </row>
    <row r="96" spans="1:19" ht="30.75" thickBot="1" x14ac:dyDescent="0.3">
      <c r="A96" s="75">
        <v>19</v>
      </c>
      <c r="B96" s="72" t="s">
        <v>12</v>
      </c>
      <c r="C96" s="64">
        <v>1</v>
      </c>
      <c r="D96" s="65" t="s">
        <v>54</v>
      </c>
      <c r="E96" s="65" t="s">
        <v>59</v>
      </c>
      <c r="F96" s="65" t="s">
        <v>58</v>
      </c>
      <c r="G96" s="232">
        <v>0</v>
      </c>
      <c r="H96" s="233">
        <f t="shared" si="12"/>
        <v>4630</v>
      </c>
      <c r="I96" s="232">
        <f t="shared" ref="I96" si="32">G96/H96</f>
        <v>0</v>
      </c>
      <c r="J96" s="232">
        <v>0</v>
      </c>
      <c r="K96" s="307">
        <f t="shared" ref="K96" si="33">$K$1</f>
        <v>4630</v>
      </c>
      <c r="L96" s="311">
        <f t="shared" si="22"/>
        <v>0</v>
      </c>
      <c r="M96" s="241" t="e">
        <f t="shared" si="13"/>
        <v>#DIV/0!</v>
      </c>
      <c r="N96" s="242">
        <v>0</v>
      </c>
      <c r="O96" s="243">
        <f t="shared" si="14"/>
        <v>4616</v>
      </c>
      <c r="P96" s="237">
        <f t="shared" si="15"/>
        <v>0</v>
      </c>
      <c r="Q96" s="238">
        <v>0</v>
      </c>
      <c r="R96" s="239">
        <f t="shared" si="16"/>
        <v>4616</v>
      </c>
      <c r="S96" s="240">
        <f t="shared" si="17"/>
        <v>0</v>
      </c>
    </row>
    <row r="97" spans="1:19" ht="15.75" thickBot="1" x14ac:dyDescent="0.3">
      <c r="E97" s="2"/>
      <c r="F97" s="2"/>
      <c r="G97" s="244"/>
      <c r="H97" s="245"/>
      <c r="I97" s="244"/>
      <c r="J97" s="244"/>
      <c r="K97" s="310"/>
      <c r="L97" s="312"/>
      <c r="M97" s="245"/>
    </row>
    <row r="98" spans="1:19" ht="41.25" customHeight="1" thickBot="1" x14ac:dyDescent="0.3">
      <c r="A98" s="73">
        <v>20</v>
      </c>
      <c r="B98" s="74" t="s">
        <v>287</v>
      </c>
      <c r="C98" s="64" t="s">
        <v>296</v>
      </c>
      <c r="D98" s="65" t="s">
        <v>297</v>
      </c>
      <c r="E98" s="65" t="s">
        <v>59</v>
      </c>
      <c r="F98" s="65" t="s">
        <v>58</v>
      </c>
      <c r="G98" s="232">
        <v>43857.599999999999</v>
      </c>
      <c r="H98" s="233">
        <f t="shared" si="12"/>
        <v>4630</v>
      </c>
      <c r="I98" s="232">
        <f t="shared" ref="I98" si="34">G98/H98</f>
        <v>9.4724838012958958</v>
      </c>
      <c r="J98" s="232">
        <v>43257.599999999999</v>
      </c>
      <c r="K98" s="307">
        <f t="shared" ref="K98" si="35">$K$1</f>
        <v>4630</v>
      </c>
      <c r="L98" s="311">
        <f t="shared" si="22"/>
        <v>9.3428941684665219</v>
      </c>
      <c r="M98" s="241">
        <f t="shared" ref="M98" si="36">(L98-I98)/I98*100</f>
        <v>-1.3680639159461565</v>
      </c>
      <c r="N98" s="242">
        <v>53710.04</v>
      </c>
      <c r="O98" s="243">
        <f t="shared" si="14"/>
        <v>4616</v>
      </c>
      <c r="P98" s="237">
        <f t="shared" ref="P98" si="37">N98/O98</f>
        <v>11.635623916811092</v>
      </c>
      <c r="Q98" s="238">
        <v>62664.31</v>
      </c>
      <c r="R98" s="239">
        <f t="shared" si="16"/>
        <v>4616</v>
      </c>
      <c r="S98" s="240">
        <f t="shared" ref="S98" si="38">Q98/R98</f>
        <v>13.575457105719236</v>
      </c>
    </row>
    <row r="99" spans="1:19" ht="15.75" thickBot="1" x14ac:dyDescent="0.3">
      <c r="E99" s="2"/>
      <c r="F99" s="2"/>
      <c r="G99" s="244"/>
      <c r="H99" s="245"/>
      <c r="I99" s="244"/>
      <c r="J99" s="244"/>
      <c r="K99" s="310"/>
      <c r="L99" s="312"/>
      <c r="M99" s="245"/>
    </row>
    <row r="100" spans="1:19" ht="45.75" thickBot="1" x14ac:dyDescent="0.3">
      <c r="A100" s="555">
        <v>50</v>
      </c>
      <c r="B100" s="558" t="s">
        <v>288</v>
      </c>
      <c r="C100" s="223">
        <v>1</v>
      </c>
      <c r="D100" s="68" t="s">
        <v>289</v>
      </c>
      <c r="E100" s="68" t="s">
        <v>59</v>
      </c>
      <c r="F100" s="68" t="s">
        <v>58</v>
      </c>
      <c r="G100" s="182">
        <v>100824</v>
      </c>
      <c r="H100" s="183">
        <f t="shared" si="12"/>
        <v>4630</v>
      </c>
      <c r="I100" s="182">
        <f t="shared" ref="I100:I101" si="39">G100/H100</f>
        <v>21.77624190064795</v>
      </c>
      <c r="J100" s="182">
        <v>100520.3</v>
      </c>
      <c r="K100" s="307">
        <f t="shared" ref="K100:K101" si="40">$K$1</f>
        <v>4630</v>
      </c>
      <c r="L100" s="311">
        <f t="shared" si="22"/>
        <v>21.710647948164148</v>
      </c>
      <c r="M100" s="225">
        <f t="shared" ref="M100:M101" si="41">(L100-I100)/I100*100</f>
        <v>-0.30121796397683342</v>
      </c>
      <c r="N100" s="226">
        <v>92686</v>
      </c>
      <c r="O100" s="186">
        <f t="shared" si="14"/>
        <v>4616</v>
      </c>
      <c r="P100" s="226">
        <f t="shared" ref="P100:P101" si="42">N100/O100</f>
        <v>20.079289428076258</v>
      </c>
      <c r="Q100" s="227">
        <v>84958</v>
      </c>
      <c r="R100" s="189">
        <f t="shared" si="16"/>
        <v>4616</v>
      </c>
      <c r="S100" s="190">
        <f t="shared" ref="S100:S101" si="43">Q100/R100</f>
        <v>18.405112651646448</v>
      </c>
    </row>
    <row r="101" spans="1:19" ht="30.75" thickBot="1" x14ac:dyDescent="0.3">
      <c r="A101" s="557"/>
      <c r="B101" s="560"/>
      <c r="C101" s="167">
        <v>2</v>
      </c>
      <c r="D101" s="67" t="s">
        <v>290</v>
      </c>
      <c r="E101" s="67" t="s">
        <v>59</v>
      </c>
      <c r="F101" s="67" t="s">
        <v>58</v>
      </c>
      <c r="G101" s="246">
        <v>167966</v>
      </c>
      <c r="H101" s="247">
        <f t="shared" si="12"/>
        <v>4630</v>
      </c>
      <c r="I101" s="246">
        <f t="shared" si="39"/>
        <v>36.277753779697626</v>
      </c>
      <c r="J101" s="246">
        <v>167964.15</v>
      </c>
      <c r="K101" s="307">
        <f t="shared" si="40"/>
        <v>4630</v>
      </c>
      <c r="L101" s="311">
        <f t="shared" si="22"/>
        <v>36.277354211663067</v>
      </c>
      <c r="M101" s="248">
        <f t="shared" si="41"/>
        <v>-1.1014133812861998E-3</v>
      </c>
      <c r="N101" s="249">
        <v>162709</v>
      </c>
      <c r="O101" s="250">
        <f t="shared" si="14"/>
        <v>4616</v>
      </c>
      <c r="P101" s="251">
        <f t="shared" si="42"/>
        <v>35.248916811091853</v>
      </c>
      <c r="Q101" s="252">
        <v>162884</v>
      </c>
      <c r="R101" s="253">
        <f t="shared" si="16"/>
        <v>4616</v>
      </c>
      <c r="S101" s="267">
        <f t="shared" si="43"/>
        <v>35.286828422876951</v>
      </c>
    </row>
    <row r="102" spans="1:19" x14ac:dyDescent="0.25">
      <c r="G102" s="244"/>
      <c r="H102" s="245"/>
      <c r="I102" s="244"/>
      <c r="J102" s="244"/>
      <c r="K102" s="244"/>
      <c r="L102" s="245"/>
      <c r="M102" s="245"/>
    </row>
    <row r="103" spans="1:19" x14ac:dyDescent="0.25">
      <c r="B103" t="s">
        <v>291</v>
      </c>
      <c r="G103" s="244"/>
      <c r="H103" s="245"/>
      <c r="I103" s="244"/>
      <c r="J103" s="244"/>
      <c r="K103" s="244"/>
      <c r="L103" s="245"/>
      <c r="M103" s="245"/>
      <c r="N103" s="254"/>
      <c r="Q103" s="254"/>
    </row>
    <row r="104" spans="1:19" x14ac:dyDescent="0.25">
      <c r="F104" t="s">
        <v>292</v>
      </c>
      <c r="G104" s="244"/>
      <c r="H104" s="255"/>
      <c r="I104" s="244"/>
      <c r="J104" s="244"/>
      <c r="K104" s="244"/>
      <c r="L104" s="255"/>
      <c r="M104" s="255"/>
      <c r="N104" s="254"/>
      <c r="O104" s="256"/>
      <c r="P104" s="254"/>
      <c r="Q104" s="254"/>
      <c r="R104" s="256"/>
      <c r="S104" s="254"/>
    </row>
    <row r="105" spans="1:19" x14ac:dyDescent="0.25">
      <c r="O105" s="69"/>
    </row>
  </sheetData>
  <mergeCells count="71">
    <mergeCell ref="A100:A101"/>
    <mergeCell ref="B100:B101"/>
    <mergeCell ref="C79:C80"/>
    <mergeCell ref="D79:D80"/>
    <mergeCell ref="C83:C84"/>
    <mergeCell ref="D83:D84"/>
    <mergeCell ref="A88:A90"/>
    <mergeCell ref="B88:B90"/>
    <mergeCell ref="C89:C90"/>
    <mergeCell ref="D89:D90"/>
    <mergeCell ref="A69:A84"/>
    <mergeCell ref="B69:B84"/>
    <mergeCell ref="C69:C71"/>
    <mergeCell ref="D69:D71"/>
    <mergeCell ref="C72:C73"/>
    <mergeCell ref="D72:D73"/>
    <mergeCell ref="C74:C75"/>
    <mergeCell ref="D74:D75"/>
    <mergeCell ref="C76:C77"/>
    <mergeCell ref="D76:D77"/>
    <mergeCell ref="A61:A64"/>
    <mergeCell ref="B61:B64"/>
    <mergeCell ref="C62:C64"/>
    <mergeCell ref="D62:D64"/>
    <mergeCell ref="A66:A67"/>
    <mergeCell ref="B66:B67"/>
    <mergeCell ref="A52:A59"/>
    <mergeCell ref="B52:B59"/>
    <mergeCell ref="C53:C54"/>
    <mergeCell ref="D53:D54"/>
    <mergeCell ref="C55:C56"/>
    <mergeCell ref="D55:D56"/>
    <mergeCell ref="A48:A50"/>
    <mergeCell ref="B48:B50"/>
    <mergeCell ref="C49:C50"/>
    <mergeCell ref="D49:D50"/>
    <mergeCell ref="A40:A41"/>
    <mergeCell ref="B40:B41"/>
    <mergeCell ref="A43:A45"/>
    <mergeCell ref="B43:B45"/>
    <mergeCell ref="C43:C44"/>
    <mergeCell ref="D43:D44"/>
    <mergeCell ref="A28:A38"/>
    <mergeCell ref="B28:B38"/>
    <mergeCell ref="C28:C30"/>
    <mergeCell ref="D28:D30"/>
    <mergeCell ref="C31:C33"/>
    <mergeCell ref="D31:D33"/>
    <mergeCell ref="C35:C38"/>
    <mergeCell ref="D35:D38"/>
    <mergeCell ref="A21:A26"/>
    <mergeCell ref="B21:B26"/>
    <mergeCell ref="C21:C24"/>
    <mergeCell ref="D21:D24"/>
    <mergeCell ref="C25:C26"/>
    <mergeCell ref="D25:D26"/>
    <mergeCell ref="C18:C19"/>
    <mergeCell ref="D18:D19"/>
    <mergeCell ref="A2:B2"/>
    <mergeCell ref="A3:A19"/>
    <mergeCell ref="B3:B19"/>
    <mergeCell ref="C6:C7"/>
    <mergeCell ref="D6:D7"/>
    <mergeCell ref="C8:C9"/>
    <mergeCell ref="D8:D9"/>
    <mergeCell ref="C10:C12"/>
    <mergeCell ref="D10:D12"/>
    <mergeCell ref="C13:C14"/>
    <mergeCell ref="D13:D14"/>
    <mergeCell ref="C15:C16"/>
    <mergeCell ref="D15:D16"/>
  </mergeCells>
  <pageMargins left="0.70866141732283472" right="0.70866141732283472" top="0.74803149606299213" bottom="0.53385416666666663" header="0.31496062992125984" footer="0.31496062992125984"/>
  <pageSetup paperSize="8" fitToHeight="0" orientation="landscape" r:id="rId1"/>
  <headerFooter>
    <oddHeader xml:space="preserve">&amp;CCOMUNE DI BRICHERASIO </oddHeader>
  </headerFooter>
  <rowBreaks count="1" manualBreakCount="1">
    <brk id="5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3"/>
    <pageSetUpPr fitToPage="1"/>
  </sheetPr>
  <dimension ref="A1:AG238"/>
  <sheetViews>
    <sheetView showWhiteSpace="0" topLeftCell="B9" zoomScale="75" zoomScaleNormal="75" zoomScalePageLayoutView="70" workbookViewId="0">
      <selection activeCell="F39" sqref="F39"/>
    </sheetView>
  </sheetViews>
  <sheetFormatPr defaultRowHeight="15" x14ac:dyDescent="0.2"/>
  <cols>
    <col min="1" max="1" width="9.7109375" style="81" hidden="1" customWidth="1"/>
    <col min="2" max="2" width="17.42578125" style="81" customWidth="1"/>
    <col min="3" max="4" width="20.140625" style="81" customWidth="1"/>
    <col min="5" max="5" width="28.42578125" style="278" customWidth="1"/>
    <col min="6" max="6" width="45.140625" style="77" customWidth="1"/>
    <col min="7" max="7" width="38.28515625" style="77" customWidth="1"/>
    <col min="8" max="8" width="26.140625" style="77" customWidth="1"/>
    <col min="9" max="12" width="7" style="77" hidden="1" customWidth="1"/>
    <col min="13" max="13" width="11.140625" style="77" hidden="1" customWidth="1"/>
    <col min="14" max="14" width="10.42578125" style="77" hidden="1" customWidth="1"/>
    <col min="15" max="15" width="8.140625" style="77" hidden="1" customWidth="1"/>
    <col min="16" max="16" width="6.7109375" style="80" hidden="1" customWidth="1"/>
    <col min="17" max="17" width="15.42578125" style="77" hidden="1" customWidth="1"/>
    <col min="18" max="18" width="0.28515625" style="77" hidden="1" customWidth="1"/>
    <col min="19" max="19" width="6.42578125" style="80" hidden="1" customWidth="1"/>
    <col min="20" max="20" width="0.140625" style="77" hidden="1" customWidth="1"/>
    <col min="21" max="21" width="6.5703125" style="77" hidden="1" customWidth="1"/>
    <col min="22" max="22" width="7.28515625" style="77" hidden="1" customWidth="1"/>
    <col min="23" max="23" width="6.5703125" style="77" hidden="1" customWidth="1"/>
    <col min="24" max="24" width="10.140625" style="80" hidden="1" customWidth="1"/>
    <col min="25" max="25" width="18.140625" style="79" customWidth="1"/>
    <col min="26" max="28" width="2.85546875" style="77" hidden="1" customWidth="1"/>
    <col min="29" max="29" width="2.5703125" style="77" hidden="1" customWidth="1"/>
    <col min="30" max="30" width="5.28515625" style="78" hidden="1" customWidth="1"/>
    <col min="31" max="31" width="7.140625" style="77" hidden="1" customWidth="1"/>
    <col min="32" max="32" width="8" style="77" hidden="1" customWidth="1"/>
    <col min="33" max="33" width="12.140625" style="77" hidden="1" customWidth="1"/>
    <col min="34" max="16384" width="9.140625" style="77"/>
  </cols>
  <sheetData>
    <row r="1" spans="1:33" s="132" customFormat="1" ht="14.25" hidden="1" customHeight="1" x14ac:dyDescent="0.2">
      <c r="A1" s="142"/>
      <c r="B1" s="142"/>
      <c r="C1" s="142"/>
      <c r="D1" s="142"/>
      <c r="E1" s="274"/>
      <c r="F1" s="148" t="s">
        <v>324</v>
      </c>
      <c r="G1" s="147"/>
      <c r="H1" s="147"/>
      <c r="I1" s="598"/>
      <c r="J1" s="598"/>
      <c r="K1" s="598"/>
      <c r="L1" s="136"/>
      <c r="M1" s="145"/>
      <c r="N1" s="145"/>
      <c r="O1" s="145"/>
      <c r="P1" s="145"/>
      <c r="Q1" s="145"/>
      <c r="R1" s="134"/>
      <c r="S1" s="134"/>
      <c r="X1" s="134"/>
      <c r="Y1" s="134"/>
      <c r="AD1" s="133"/>
    </row>
    <row r="2" spans="1:33" s="132" customFormat="1" ht="14.25" hidden="1" customHeight="1" x14ac:dyDescent="0.2">
      <c r="A2" s="142"/>
      <c r="B2" s="142"/>
      <c r="C2" s="142"/>
      <c r="D2" s="142"/>
      <c r="E2" s="274"/>
      <c r="F2" s="149" t="s">
        <v>323</v>
      </c>
      <c r="G2" s="146"/>
      <c r="H2" s="146"/>
      <c r="I2" s="597" t="str">
        <f>IF(P9&gt;0,I1/P9,"0")</f>
        <v>0</v>
      </c>
      <c r="J2" s="597" t="str">
        <f>IF(O9&gt;0,J1/O9,"0")</f>
        <v>0</v>
      </c>
      <c r="K2" s="597" t="str">
        <f>IF(P9&gt;0,K1/P9,"0")</f>
        <v>0</v>
      </c>
      <c r="L2" s="136"/>
      <c r="M2" s="145"/>
      <c r="N2" s="145"/>
      <c r="O2" s="145"/>
      <c r="P2" s="145"/>
      <c r="Q2" s="145"/>
      <c r="R2" s="134"/>
      <c r="S2" s="134"/>
      <c r="X2" s="134"/>
      <c r="Y2" s="134"/>
      <c r="AD2" s="133"/>
    </row>
    <row r="3" spans="1:33" s="132" customFormat="1" ht="14.25" hidden="1" customHeight="1" x14ac:dyDescent="0.2">
      <c r="A3" s="142"/>
      <c r="B3" s="142"/>
      <c r="C3" s="142"/>
      <c r="D3" s="142"/>
      <c r="E3" s="274"/>
      <c r="F3" s="149" t="s">
        <v>322</v>
      </c>
      <c r="G3" s="146"/>
      <c r="H3" s="146"/>
      <c r="I3" s="596" t="str">
        <f>IF($P$9&gt;0,S9/$P$9,"0")</f>
        <v>0</v>
      </c>
      <c r="J3" s="596" t="str">
        <f>IF($O$9&gt;0,S9/$O$9,"0")</f>
        <v>0</v>
      </c>
      <c r="K3" s="596" t="str">
        <f>IF($O$9&gt;0,T9/$O$9,"0")</f>
        <v>0</v>
      </c>
      <c r="L3" s="136"/>
      <c r="M3" s="145"/>
      <c r="N3" s="145"/>
      <c r="O3" s="145"/>
      <c r="P3" s="145"/>
      <c r="Q3" s="145"/>
      <c r="R3" s="134"/>
      <c r="S3" s="134"/>
      <c r="X3" s="134"/>
      <c r="Y3" s="134"/>
      <c r="AD3" s="133"/>
    </row>
    <row r="4" spans="1:33" s="132" customFormat="1" hidden="1" x14ac:dyDescent="0.2">
      <c r="A4" s="142"/>
      <c r="B4" s="142"/>
      <c r="C4" s="142"/>
      <c r="D4" s="142"/>
      <c r="E4" s="274"/>
      <c r="F4" s="141"/>
      <c r="G4" s="144" t="s">
        <v>321</v>
      </c>
      <c r="H4" s="139"/>
      <c r="J4" s="136"/>
      <c r="K4" s="136"/>
      <c r="L4" s="136"/>
      <c r="M4" s="136"/>
      <c r="N4" s="143" t="str">
        <f>IF($M$9&gt;0,Z9/$M$9,"0")</f>
        <v>0</v>
      </c>
      <c r="O4" s="136"/>
      <c r="P4" s="137"/>
      <c r="Q4" s="136"/>
      <c r="X4" s="135"/>
      <c r="Y4" s="134"/>
      <c r="AD4" s="133"/>
    </row>
    <row r="5" spans="1:33" s="132" customFormat="1" ht="15.75" hidden="1" thickBot="1" x14ac:dyDescent="0.25">
      <c r="A5" s="142"/>
      <c r="B5" s="142"/>
      <c r="C5" s="142"/>
      <c r="D5" s="142"/>
      <c r="E5" s="274"/>
      <c r="F5" s="141"/>
      <c r="G5" s="140" t="s">
        <v>320</v>
      </c>
      <c r="H5" s="139"/>
      <c r="J5" s="136"/>
      <c r="K5" s="136"/>
      <c r="L5" s="136"/>
      <c r="M5" s="136"/>
      <c r="N5" s="138" t="str">
        <f>IF($M$9&gt;0,AF9/$M$9,"0")</f>
        <v>0</v>
      </c>
      <c r="O5" s="136"/>
      <c r="P5" s="137"/>
      <c r="Q5" s="136"/>
      <c r="X5" s="135"/>
      <c r="Y5" s="134"/>
      <c r="AD5" s="133"/>
    </row>
    <row r="6" spans="1:33" ht="4.5" customHeight="1" thickBot="1" x14ac:dyDescent="0.3">
      <c r="A6" s="131"/>
      <c r="B6" s="131"/>
      <c r="C6" s="131"/>
      <c r="D6" s="131"/>
      <c r="E6" s="274"/>
      <c r="F6" s="130"/>
      <c r="G6" s="130"/>
      <c r="H6" s="130"/>
      <c r="I6" s="129"/>
      <c r="J6" s="127"/>
      <c r="K6" s="127"/>
      <c r="L6" s="127"/>
      <c r="M6" s="127"/>
      <c r="N6" s="127"/>
      <c r="O6" s="127"/>
      <c r="P6" s="128"/>
      <c r="Q6" s="127"/>
    </row>
    <row r="7" spans="1:33" ht="33.75" customHeight="1" thickBot="1" x14ac:dyDescent="0.3">
      <c r="A7" s="126"/>
      <c r="B7" s="125"/>
      <c r="C7" s="125"/>
      <c r="D7" s="125"/>
      <c r="E7" s="275"/>
      <c r="F7" s="124" t="s">
        <v>340</v>
      </c>
      <c r="G7" s="123"/>
      <c r="H7" s="123"/>
      <c r="I7" s="599" t="s">
        <v>341</v>
      </c>
      <c r="J7" s="600"/>
      <c r="K7" s="600"/>
      <c r="L7" s="600"/>
      <c r="M7" s="600"/>
      <c r="N7" s="600"/>
      <c r="O7" s="600"/>
      <c r="P7" s="600"/>
      <c r="Q7" s="600"/>
      <c r="R7" s="600"/>
      <c r="S7" s="600"/>
      <c r="T7" s="600"/>
      <c r="U7" s="600"/>
      <c r="V7" s="600"/>
      <c r="W7" s="600"/>
      <c r="X7" s="601"/>
    </row>
    <row r="8" spans="1:33" ht="152.25" customHeight="1" x14ac:dyDescent="0.25">
      <c r="A8" s="122" t="s">
        <v>319</v>
      </c>
      <c r="B8" s="119" t="s">
        <v>325</v>
      </c>
      <c r="C8" s="119" t="s">
        <v>326</v>
      </c>
      <c r="D8" s="119" t="s">
        <v>332</v>
      </c>
      <c r="E8" s="276" t="s">
        <v>339</v>
      </c>
      <c r="F8" s="121" t="s">
        <v>327</v>
      </c>
      <c r="G8" s="120" t="s">
        <v>328</v>
      </c>
      <c r="H8" s="120" t="s">
        <v>318</v>
      </c>
      <c r="I8" s="119" t="s">
        <v>317</v>
      </c>
      <c r="J8" s="119" t="s">
        <v>316</v>
      </c>
      <c r="K8" s="119" t="s">
        <v>315</v>
      </c>
      <c r="L8" s="119" t="s">
        <v>314</v>
      </c>
      <c r="M8" s="118" t="s">
        <v>313</v>
      </c>
      <c r="N8" s="117" t="s">
        <v>312</v>
      </c>
      <c r="O8" s="116" t="s">
        <v>311</v>
      </c>
      <c r="P8" s="115" t="s">
        <v>303</v>
      </c>
      <c r="Q8" s="114" t="s">
        <v>310</v>
      </c>
      <c r="R8" s="113" t="s">
        <v>309</v>
      </c>
      <c r="S8" s="112" t="s">
        <v>306</v>
      </c>
      <c r="T8" s="112" t="s">
        <v>308</v>
      </c>
      <c r="U8" s="111" t="s">
        <v>306</v>
      </c>
      <c r="V8" s="112" t="s">
        <v>307</v>
      </c>
      <c r="W8" s="111" t="s">
        <v>306</v>
      </c>
      <c r="X8" s="110" t="s">
        <v>305</v>
      </c>
      <c r="Y8" s="109"/>
      <c r="Z8" s="595" t="s">
        <v>304</v>
      </c>
      <c r="AA8" s="595"/>
      <c r="AB8" s="595"/>
      <c r="AC8" s="595"/>
      <c r="AD8" s="595"/>
      <c r="AE8" s="108" t="s">
        <v>303</v>
      </c>
      <c r="AF8" s="108" t="s">
        <v>302</v>
      </c>
      <c r="AG8" s="108" t="s">
        <v>299</v>
      </c>
    </row>
    <row r="9" spans="1:33" ht="23.25" customHeight="1" x14ac:dyDescent="0.2">
      <c r="A9" s="107" t="s">
        <v>301</v>
      </c>
      <c r="B9" s="106"/>
      <c r="C9" s="106"/>
      <c r="D9" s="106"/>
      <c r="E9" s="277"/>
      <c r="F9" s="105" t="s">
        <v>301</v>
      </c>
      <c r="G9" s="150" t="s">
        <v>301</v>
      </c>
      <c r="H9" s="150"/>
      <c r="I9" s="151"/>
      <c r="J9" s="151"/>
      <c r="K9" s="151"/>
      <c r="L9" s="151"/>
      <c r="M9" s="152">
        <f>SUM(M10:M23)</f>
        <v>0</v>
      </c>
      <c r="N9" s="153" t="e">
        <f>SUM(N10:N23)</f>
        <v>#DIV/0!</v>
      </c>
      <c r="O9" s="104">
        <f>SUM(O10:O23)</f>
        <v>0</v>
      </c>
      <c r="P9" s="103">
        <f>SUM(P10:P23)</f>
        <v>0</v>
      </c>
      <c r="Q9" s="102">
        <f>SUM(Q10:Q23)</f>
        <v>0</v>
      </c>
      <c r="R9" s="100" t="s">
        <v>300</v>
      </c>
      <c r="S9" s="101">
        <f>SUM(S10:S23)</f>
        <v>0</v>
      </c>
      <c r="T9" s="100" t="s">
        <v>300</v>
      </c>
      <c r="U9" s="100">
        <f>SUM(U10:U23)</f>
        <v>0</v>
      </c>
      <c r="V9" s="100" t="s">
        <v>300</v>
      </c>
      <c r="W9" s="100">
        <f>SUM(W10:W23)</f>
        <v>0</v>
      </c>
      <c r="X9" s="99">
        <f>SUM(X10:X23)</f>
        <v>0</v>
      </c>
      <c r="Y9" s="98"/>
    </row>
    <row r="10" spans="1:33" ht="409.6" customHeight="1" x14ac:dyDescent="0.2">
      <c r="A10" s="96"/>
      <c r="B10" s="158" t="s">
        <v>329</v>
      </c>
      <c r="C10" s="159" t="s">
        <v>330</v>
      </c>
      <c r="D10" s="159" t="s">
        <v>331</v>
      </c>
      <c r="E10" s="159">
        <v>1</v>
      </c>
      <c r="F10" s="161" t="s">
        <v>333</v>
      </c>
      <c r="G10" s="162" t="s">
        <v>334</v>
      </c>
      <c r="H10" s="160"/>
      <c r="I10" s="93"/>
      <c r="J10" s="93"/>
      <c r="K10" s="93"/>
      <c r="L10" s="93"/>
      <c r="M10" s="95">
        <f t="shared" ref="M10:M23" si="0">AF10</f>
        <v>0</v>
      </c>
      <c r="N10" s="94" t="e">
        <f t="shared" ref="N10:N23" si="1">AG10</f>
        <v>#DIV/0!</v>
      </c>
      <c r="O10" s="93"/>
      <c r="P10" s="97">
        <f t="shared" ref="P10:P18" si="2">AE10</f>
        <v>0</v>
      </c>
      <c r="Q10" s="88">
        <f t="shared" ref="Q10:Q18" si="3">$I$2*P10</f>
        <v>0</v>
      </c>
      <c r="R10" s="87"/>
      <c r="S10" s="91">
        <f t="shared" ref="S10:S19" si="4">M10*R10</f>
        <v>0</v>
      </c>
      <c r="T10" s="90">
        <v>0</v>
      </c>
      <c r="U10" s="82"/>
      <c r="V10" s="90"/>
      <c r="W10" s="82"/>
      <c r="X10" s="89">
        <f t="shared" ref="X10:X18" si="5">(Q10*R10)</f>
        <v>0</v>
      </c>
      <c r="Z10" s="86" t="str">
        <f t="shared" ref="Z10:Z23" si="6">IF(I10="A",5,(IF(I10="M",3,(IF(I10="B",1,"")))))</f>
        <v/>
      </c>
      <c r="AA10" s="86" t="str">
        <f t="shared" ref="AA10:AA23" si="7">IF(J10="A",3,(IF(J10="M",2,IF(J10="b",1,""))))</f>
        <v/>
      </c>
      <c r="AB10" s="86" t="str">
        <f t="shared" ref="AB10:AB23" si="8">IF(K10="A",5,(IF(K10="M",3,IF(K10="B",1,""))))</f>
        <v/>
      </c>
      <c r="AC10" s="86" t="str">
        <f t="shared" ref="AC10:AC23" si="9">IF(L10="A",5,(IF(L10="M",3,IF(L10="B",1,""))))</f>
        <v/>
      </c>
      <c r="AD10" s="85">
        <f t="shared" ref="AD10:AD18" si="10">O10</f>
        <v>0</v>
      </c>
      <c r="AE10" s="84">
        <f t="shared" ref="AE10:AE18" si="11">PRODUCT(Z10:AD10)</f>
        <v>0</v>
      </c>
      <c r="AF10" s="84">
        <f t="shared" ref="AF10:AF23" si="12">PRODUCT(Z10:AC10)</f>
        <v>0</v>
      </c>
      <c r="AG10" s="83" t="e">
        <f t="shared" ref="AG10:AG23" si="13">M10/$M$9</f>
        <v>#DIV/0!</v>
      </c>
    </row>
    <row r="11" spans="1:33" ht="409.6" customHeight="1" x14ac:dyDescent="0.2">
      <c r="A11" s="96"/>
      <c r="B11" s="158" t="s">
        <v>381</v>
      </c>
      <c r="C11" s="296">
        <v>4.3055555555555562E-2</v>
      </c>
      <c r="D11" s="159" t="s">
        <v>382</v>
      </c>
      <c r="E11" s="296">
        <v>4.2361111111111106E-2</v>
      </c>
      <c r="F11" s="161" t="s">
        <v>384</v>
      </c>
      <c r="G11" s="162" t="s">
        <v>410</v>
      </c>
      <c r="H11" s="160" t="s">
        <v>383</v>
      </c>
      <c r="I11" s="93"/>
      <c r="J11" s="93"/>
      <c r="K11" s="93"/>
      <c r="L11" s="93"/>
      <c r="M11" s="95"/>
      <c r="N11" s="94"/>
      <c r="O11" s="93"/>
      <c r="P11" s="97"/>
      <c r="Q11" s="88"/>
      <c r="R11" s="87"/>
      <c r="S11" s="91"/>
      <c r="T11" s="90"/>
      <c r="U11" s="82"/>
      <c r="V11" s="90"/>
      <c r="W11" s="82"/>
      <c r="X11" s="89"/>
      <c r="Z11" s="86"/>
      <c r="AA11" s="86"/>
      <c r="AB11" s="86"/>
      <c r="AC11" s="86"/>
      <c r="AD11" s="85"/>
      <c r="AE11" s="84"/>
      <c r="AF11" s="84"/>
      <c r="AG11" s="83"/>
    </row>
    <row r="12" spans="1:33" ht="409.6" customHeight="1" x14ac:dyDescent="0.2">
      <c r="A12" s="96"/>
      <c r="B12" s="158" t="s">
        <v>381</v>
      </c>
      <c r="C12" s="296">
        <v>4.3750000000000004E-2</v>
      </c>
      <c r="D12" s="159" t="s">
        <v>385</v>
      </c>
      <c r="E12" s="296">
        <v>4.3055555555555562E-2</v>
      </c>
      <c r="F12" s="161" t="s">
        <v>386</v>
      </c>
      <c r="G12" s="162" t="s">
        <v>409</v>
      </c>
      <c r="H12" s="160" t="s">
        <v>387</v>
      </c>
      <c r="I12" s="93"/>
      <c r="J12" s="93"/>
      <c r="K12" s="93"/>
      <c r="L12" s="93"/>
      <c r="M12" s="95"/>
      <c r="N12" s="94"/>
      <c r="O12" s="93"/>
      <c r="P12" s="97"/>
      <c r="Q12" s="88"/>
      <c r="R12" s="87"/>
      <c r="S12" s="91"/>
      <c r="T12" s="90"/>
      <c r="U12" s="82"/>
      <c r="V12" s="90"/>
      <c r="W12" s="82"/>
      <c r="X12" s="89"/>
      <c r="Z12" s="86"/>
      <c r="AA12" s="86"/>
      <c r="AB12" s="86"/>
      <c r="AC12" s="86"/>
      <c r="AD12" s="85"/>
      <c r="AE12" s="84"/>
      <c r="AF12" s="84"/>
      <c r="AG12" s="83"/>
    </row>
    <row r="13" spans="1:33" ht="409.6" customHeight="1" x14ac:dyDescent="0.2">
      <c r="A13" s="96"/>
      <c r="B13" s="158" t="s">
        <v>388</v>
      </c>
      <c r="C13" s="296">
        <v>8.4027777777777771E-2</v>
      </c>
      <c r="D13" s="159" t="s">
        <v>389</v>
      </c>
      <c r="E13" s="296">
        <v>8.4027777777777771E-2</v>
      </c>
      <c r="F13" s="161" t="s">
        <v>411</v>
      </c>
      <c r="G13" s="162" t="s">
        <v>412</v>
      </c>
      <c r="H13" s="160" t="s">
        <v>390</v>
      </c>
      <c r="I13" s="93"/>
      <c r="J13" s="93"/>
      <c r="K13" s="93"/>
      <c r="L13" s="93"/>
      <c r="M13" s="95"/>
      <c r="N13" s="94"/>
      <c r="O13" s="93"/>
      <c r="P13" s="97"/>
      <c r="Q13" s="88"/>
      <c r="R13" s="87"/>
      <c r="S13" s="91"/>
      <c r="T13" s="90"/>
      <c r="U13" s="82"/>
      <c r="V13" s="90"/>
      <c r="W13" s="82"/>
      <c r="X13" s="89"/>
      <c r="Z13" s="86"/>
      <c r="AA13" s="86"/>
      <c r="AB13" s="86"/>
      <c r="AC13" s="86"/>
      <c r="AD13" s="85"/>
      <c r="AE13" s="84"/>
      <c r="AF13" s="84"/>
      <c r="AG13" s="83"/>
    </row>
    <row r="14" spans="1:33" ht="241.5" customHeight="1" x14ac:dyDescent="0.2">
      <c r="A14" s="96"/>
      <c r="B14" s="273" t="s">
        <v>345</v>
      </c>
      <c r="C14" s="159" t="s">
        <v>352</v>
      </c>
      <c r="D14" s="159" t="s">
        <v>346</v>
      </c>
      <c r="E14" s="159" t="s">
        <v>357</v>
      </c>
      <c r="F14" s="161" t="s">
        <v>347</v>
      </c>
      <c r="G14" s="160" t="s">
        <v>413</v>
      </c>
      <c r="H14" s="160" t="s">
        <v>348</v>
      </c>
      <c r="I14" s="93"/>
      <c r="J14" s="93"/>
      <c r="K14" s="93"/>
      <c r="L14" s="93"/>
      <c r="M14" s="95">
        <f t="shared" si="0"/>
        <v>0</v>
      </c>
      <c r="N14" s="94" t="e">
        <f t="shared" si="1"/>
        <v>#DIV/0!</v>
      </c>
      <c r="O14" s="93"/>
      <c r="P14" s="97">
        <f t="shared" si="2"/>
        <v>0</v>
      </c>
      <c r="Q14" s="88">
        <f t="shared" si="3"/>
        <v>0</v>
      </c>
      <c r="R14" s="87"/>
      <c r="S14" s="91">
        <f t="shared" si="4"/>
        <v>0</v>
      </c>
      <c r="T14" s="90">
        <v>1</v>
      </c>
      <c r="U14" s="82"/>
      <c r="V14" s="90"/>
      <c r="W14" s="82"/>
      <c r="X14" s="89">
        <f t="shared" si="5"/>
        <v>0</v>
      </c>
      <c r="Z14" s="86" t="str">
        <f t="shared" si="6"/>
        <v/>
      </c>
      <c r="AA14" s="86" t="str">
        <f t="shared" si="7"/>
        <v/>
      </c>
      <c r="AB14" s="86" t="str">
        <f t="shared" si="8"/>
        <v/>
      </c>
      <c r="AC14" s="86" t="str">
        <f t="shared" si="9"/>
        <v/>
      </c>
      <c r="AD14" s="85">
        <f t="shared" si="10"/>
        <v>0</v>
      </c>
      <c r="AE14" s="84">
        <f t="shared" si="11"/>
        <v>0</v>
      </c>
      <c r="AF14" s="84">
        <f t="shared" si="12"/>
        <v>0</v>
      </c>
      <c r="AG14" s="83" t="e">
        <f t="shared" si="13"/>
        <v>#DIV/0!</v>
      </c>
    </row>
    <row r="15" spans="1:33" ht="321.75" customHeight="1" x14ac:dyDescent="0.2">
      <c r="A15" s="96"/>
      <c r="B15" s="273" t="s">
        <v>345</v>
      </c>
      <c r="C15" s="159" t="s">
        <v>352</v>
      </c>
      <c r="D15" s="159" t="s">
        <v>349</v>
      </c>
      <c r="E15" s="159" t="s">
        <v>353</v>
      </c>
      <c r="F15" s="161" t="s">
        <v>350</v>
      </c>
      <c r="G15" s="160" t="s">
        <v>414</v>
      </c>
      <c r="H15" s="160" t="s">
        <v>351</v>
      </c>
      <c r="I15" s="93"/>
      <c r="J15" s="93"/>
      <c r="K15" s="93"/>
      <c r="L15" s="93"/>
      <c r="M15" s="95">
        <f t="shared" si="0"/>
        <v>0</v>
      </c>
      <c r="N15" s="94" t="e">
        <f t="shared" si="1"/>
        <v>#DIV/0!</v>
      </c>
      <c r="O15" s="93"/>
      <c r="P15" s="97">
        <f t="shared" si="2"/>
        <v>0</v>
      </c>
      <c r="Q15" s="88">
        <f t="shared" si="3"/>
        <v>0</v>
      </c>
      <c r="R15" s="87"/>
      <c r="S15" s="91">
        <f t="shared" si="4"/>
        <v>0</v>
      </c>
      <c r="T15" s="90">
        <v>2</v>
      </c>
      <c r="U15" s="82"/>
      <c r="V15" s="90"/>
      <c r="W15" s="82"/>
      <c r="X15" s="89">
        <f t="shared" si="5"/>
        <v>0</v>
      </c>
      <c r="Z15" s="86" t="str">
        <f t="shared" si="6"/>
        <v/>
      </c>
      <c r="AA15" s="86" t="str">
        <f t="shared" si="7"/>
        <v/>
      </c>
      <c r="AB15" s="86" t="str">
        <f t="shared" si="8"/>
        <v/>
      </c>
      <c r="AC15" s="86" t="str">
        <f t="shared" si="9"/>
        <v/>
      </c>
      <c r="AD15" s="85">
        <f t="shared" si="10"/>
        <v>0</v>
      </c>
      <c r="AE15" s="84">
        <f t="shared" si="11"/>
        <v>0</v>
      </c>
      <c r="AF15" s="84">
        <f t="shared" si="12"/>
        <v>0</v>
      </c>
      <c r="AG15" s="83" t="e">
        <f t="shared" si="13"/>
        <v>#DIV/0!</v>
      </c>
    </row>
    <row r="16" spans="1:33" ht="191.25" customHeight="1" x14ac:dyDescent="0.2">
      <c r="A16" s="96"/>
      <c r="B16" s="273" t="s">
        <v>345</v>
      </c>
      <c r="C16" s="159" t="s">
        <v>356</v>
      </c>
      <c r="D16" s="159" t="s">
        <v>358</v>
      </c>
      <c r="E16" s="159" t="s">
        <v>354</v>
      </c>
      <c r="F16" s="161" t="s">
        <v>415</v>
      </c>
      <c r="G16" s="160" t="s">
        <v>359</v>
      </c>
      <c r="H16" s="160" t="s">
        <v>360</v>
      </c>
      <c r="I16" s="93"/>
      <c r="J16" s="93"/>
      <c r="K16" s="93"/>
      <c r="L16" s="93"/>
      <c r="M16" s="95">
        <f t="shared" si="0"/>
        <v>0</v>
      </c>
      <c r="N16" s="94" t="e">
        <f t="shared" si="1"/>
        <v>#DIV/0!</v>
      </c>
      <c r="O16" s="93"/>
      <c r="P16" s="92">
        <f t="shared" si="2"/>
        <v>0</v>
      </c>
      <c r="Q16" s="88">
        <f t="shared" si="3"/>
        <v>0</v>
      </c>
      <c r="R16" s="87"/>
      <c r="S16" s="91">
        <f t="shared" si="4"/>
        <v>0</v>
      </c>
      <c r="T16" s="90">
        <v>0</v>
      </c>
      <c r="U16" s="82"/>
      <c r="V16" s="90"/>
      <c r="W16" s="82"/>
      <c r="X16" s="89">
        <f t="shared" si="5"/>
        <v>0</v>
      </c>
      <c r="Z16" s="86" t="str">
        <f t="shared" si="6"/>
        <v/>
      </c>
      <c r="AA16" s="86" t="str">
        <f t="shared" si="7"/>
        <v/>
      </c>
      <c r="AB16" s="86" t="str">
        <f t="shared" si="8"/>
        <v/>
      </c>
      <c r="AC16" s="86" t="str">
        <f t="shared" si="9"/>
        <v/>
      </c>
      <c r="AD16" s="85">
        <f t="shared" si="10"/>
        <v>0</v>
      </c>
      <c r="AE16" s="84">
        <f t="shared" si="11"/>
        <v>0</v>
      </c>
      <c r="AF16" s="84">
        <f t="shared" si="12"/>
        <v>0</v>
      </c>
      <c r="AG16" s="83" t="e">
        <f t="shared" si="13"/>
        <v>#DIV/0!</v>
      </c>
    </row>
    <row r="17" spans="1:33" ht="208.5" customHeight="1" x14ac:dyDescent="0.2">
      <c r="A17" s="96"/>
      <c r="B17" s="158" t="s">
        <v>345</v>
      </c>
      <c r="C17" s="159" t="s">
        <v>352</v>
      </c>
      <c r="D17" s="159" t="s">
        <v>361</v>
      </c>
      <c r="E17" s="159" t="s">
        <v>355</v>
      </c>
      <c r="F17" s="161" t="s">
        <v>362</v>
      </c>
      <c r="G17" s="160" t="s">
        <v>363</v>
      </c>
      <c r="H17" s="160" t="s">
        <v>364</v>
      </c>
      <c r="I17" s="93"/>
      <c r="J17" s="93"/>
      <c r="K17" s="93"/>
      <c r="L17" s="93"/>
      <c r="M17" s="95">
        <f t="shared" si="0"/>
        <v>0</v>
      </c>
      <c r="N17" s="94" t="e">
        <f t="shared" si="1"/>
        <v>#DIV/0!</v>
      </c>
      <c r="O17" s="93"/>
      <c r="P17" s="92">
        <f t="shared" si="2"/>
        <v>0</v>
      </c>
      <c r="Q17" s="88">
        <f t="shared" si="3"/>
        <v>0</v>
      </c>
      <c r="R17" s="87"/>
      <c r="S17" s="91">
        <f t="shared" si="4"/>
        <v>0</v>
      </c>
      <c r="T17" s="90">
        <v>1</v>
      </c>
      <c r="U17" s="82"/>
      <c r="V17" s="90"/>
      <c r="W17" s="82"/>
      <c r="X17" s="89">
        <f t="shared" si="5"/>
        <v>0</v>
      </c>
      <c r="Z17" s="86" t="str">
        <f t="shared" si="6"/>
        <v/>
      </c>
      <c r="AA17" s="86" t="str">
        <f t="shared" si="7"/>
        <v/>
      </c>
      <c r="AB17" s="86" t="str">
        <f t="shared" si="8"/>
        <v/>
      </c>
      <c r="AC17" s="86" t="str">
        <f t="shared" si="9"/>
        <v/>
      </c>
      <c r="AD17" s="85">
        <f t="shared" si="10"/>
        <v>0</v>
      </c>
      <c r="AE17" s="84">
        <f t="shared" si="11"/>
        <v>0</v>
      </c>
      <c r="AF17" s="84">
        <f t="shared" si="12"/>
        <v>0</v>
      </c>
      <c r="AG17" s="83" t="e">
        <f t="shared" si="13"/>
        <v>#DIV/0!</v>
      </c>
    </row>
    <row r="18" spans="1:33" ht="279.75" customHeight="1" x14ac:dyDescent="0.2">
      <c r="A18" s="96"/>
      <c r="B18" s="158" t="s">
        <v>391</v>
      </c>
      <c r="C18" s="296">
        <v>4.1666666666666664E-2</v>
      </c>
      <c r="D18" s="159" t="s">
        <v>392</v>
      </c>
      <c r="E18" s="297">
        <v>1</v>
      </c>
      <c r="F18" s="161" t="s">
        <v>393</v>
      </c>
      <c r="G18" s="160" t="s">
        <v>394</v>
      </c>
      <c r="H18" s="157" t="s">
        <v>395</v>
      </c>
      <c r="I18" s="93"/>
      <c r="J18" s="93"/>
      <c r="K18" s="93"/>
      <c r="L18" s="93"/>
      <c r="M18" s="95">
        <f t="shared" si="0"/>
        <v>0</v>
      </c>
      <c r="N18" s="94" t="e">
        <f t="shared" si="1"/>
        <v>#DIV/0!</v>
      </c>
      <c r="O18" s="93"/>
      <c r="P18" s="92">
        <f t="shared" si="2"/>
        <v>0</v>
      </c>
      <c r="Q18" s="88">
        <f t="shared" si="3"/>
        <v>0</v>
      </c>
      <c r="R18" s="87"/>
      <c r="S18" s="91">
        <f t="shared" si="4"/>
        <v>0</v>
      </c>
      <c r="T18" s="90">
        <v>0</v>
      </c>
      <c r="U18" s="82"/>
      <c r="V18" s="90"/>
      <c r="W18" s="82"/>
      <c r="X18" s="89">
        <f t="shared" si="5"/>
        <v>0</v>
      </c>
      <c r="Z18" s="86" t="str">
        <f t="shared" si="6"/>
        <v/>
      </c>
      <c r="AA18" s="86" t="str">
        <f t="shared" si="7"/>
        <v/>
      </c>
      <c r="AB18" s="86" t="str">
        <f t="shared" si="8"/>
        <v/>
      </c>
      <c r="AC18" s="86" t="str">
        <f t="shared" si="9"/>
        <v/>
      </c>
      <c r="AD18" s="85">
        <f t="shared" si="10"/>
        <v>0</v>
      </c>
      <c r="AE18" s="84">
        <f t="shared" si="11"/>
        <v>0</v>
      </c>
      <c r="AF18" s="84">
        <f t="shared" si="12"/>
        <v>0</v>
      </c>
      <c r="AG18" s="83" t="e">
        <f t="shared" si="13"/>
        <v>#DIV/0!</v>
      </c>
    </row>
    <row r="19" spans="1:33" ht="195" x14ac:dyDescent="0.2">
      <c r="A19" s="96"/>
      <c r="B19" s="158" t="s">
        <v>391</v>
      </c>
      <c r="C19" s="296">
        <v>4.2361111111111106E-2</v>
      </c>
      <c r="D19" s="161" t="s">
        <v>398</v>
      </c>
      <c r="E19" s="159">
        <v>2</v>
      </c>
      <c r="F19" s="161" t="s">
        <v>396</v>
      </c>
      <c r="G19" s="162" t="s">
        <v>406</v>
      </c>
      <c r="H19" s="157" t="s">
        <v>397</v>
      </c>
      <c r="I19" s="93"/>
      <c r="J19" s="93"/>
      <c r="K19" s="93"/>
      <c r="L19" s="93"/>
      <c r="M19" s="95">
        <f t="shared" si="0"/>
        <v>0</v>
      </c>
      <c r="N19" s="94" t="e">
        <f t="shared" si="1"/>
        <v>#DIV/0!</v>
      </c>
      <c r="O19" s="93"/>
      <c r="P19" s="92"/>
      <c r="Q19" s="88"/>
      <c r="R19" s="87"/>
      <c r="S19" s="91">
        <f t="shared" si="4"/>
        <v>0</v>
      </c>
      <c r="T19" s="90"/>
      <c r="U19" s="82"/>
      <c r="V19" s="90"/>
      <c r="W19" s="82"/>
      <c r="X19" s="89"/>
      <c r="Z19" s="86" t="str">
        <f t="shared" si="6"/>
        <v/>
      </c>
      <c r="AA19" s="86" t="str">
        <f t="shared" si="7"/>
        <v/>
      </c>
      <c r="AB19" s="86" t="str">
        <f t="shared" si="8"/>
        <v/>
      </c>
      <c r="AC19" s="86" t="str">
        <f t="shared" si="9"/>
        <v/>
      </c>
      <c r="AD19" s="85"/>
      <c r="AE19" s="84"/>
      <c r="AF19" s="84">
        <f t="shared" si="12"/>
        <v>0</v>
      </c>
      <c r="AG19" s="83" t="e">
        <f t="shared" si="13"/>
        <v>#DIV/0!</v>
      </c>
    </row>
    <row r="20" spans="1:33" ht="65.25" customHeight="1" x14ac:dyDescent="0.2">
      <c r="A20" s="96"/>
      <c r="B20" s="301" t="s">
        <v>399</v>
      </c>
      <c r="C20" s="93">
        <v>9.3000000000000007</v>
      </c>
      <c r="D20" s="302" t="s">
        <v>402</v>
      </c>
      <c r="E20" s="93">
        <v>1</v>
      </c>
      <c r="F20" s="303" t="s">
        <v>403</v>
      </c>
      <c r="G20" s="160" t="s">
        <v>407</v>
      </c>
      <c r="H20" s="157" t="s">
        <v>404</v>
      </c>
      <c r="I20" s="93"/>
      <c r="J20" s="93"/>
      <c r="K20" s="93"/>
      <c r="L20" s="93"/>
      <c r="M20" s="95">
        <f t="shared" si="0"/>
        <v>0</v>
      </c>
      <c r="N20" s="94" t="e">
        <f t="shared" si="1"/>
        <v>#DIV/0!</v>
      </c>
      <c r="O20" s="93"/>
      <c r="P20" s="92"/>
      <c r="Q20" s="88"/>
      <c r="R20" s="87"/>
      <c r="S20" s="91"/>
      <c r="T20" s="90"/>
      <c r="U20" s="82"/>
      <c r="V20" s="90"/>
      <c r="W20" s="82"/>
      <c r="X20" s="89"/>
      <c r="Z20" s="86" t="str">
        <f t="shared" si="6"/>
        <v/>
      </c>
      <c r="AA20" s="86" t="str">
        <f t="shared" si="7"/>
        <v/>
      </c>
      <c r="AB20" s="86" t="str">
        <f t="shared" si="8"/>
        <v/>
      </c>
      <c r="AC20" s="86" t="str">
        <f t="shared" si="9"/>
        <v/>
      </c>
      <c r="AD20" s="85">
        <f>O20</f>
        <v>0</v>
      </c>
      <c r="AE20" s="84">
        <f>PRODUCT(Z20:AD20)</f>
        <v>0</v>
      </c>
      <c r="AF20" s="84">
        <f t="shared" si="12"/>
        <v>0</v>
      </c>
      <c r="AG20" s="83" t="e">
        <f t="shared" si="13"/>
        <v>#DIV/0!</v>
      </c>
    </row>
    <row r="21" spans="1:33" ht="81.75" customHeight="1" x14ac:dyDescent="0.2">
      <c r="A21" s="96"/>
      <c r="B21" s="301" t="s">
        <v>399</v>
      </c>
      <c r="C21" s="298">
        <v>1.6</v>
      </c>
      <c r="D21" s="299" t="s">
        <v>400</v>
      </c>
      <c r="E21" s="298">
        <v>2</v>
      </c>
      <c r="F21" s="300" t="s">
        <v>401</v>
      </c>
      <c r="G21" s="304" t="s">
        <v>408</v>
      </c>
      <c r="H21" s="305" t="s">
        <v>405</v>
      </c>
      <c r="I21" s="93"/>
      <c r="J21" s="93"/>
      <c r="K21" s="93"/>
      <c r="L21" s="93"/>
      <c r="M21" s="95">
        <f t="shared" si="0"/>
        <v>0</v>
      </c>
      <c r="N21" s="94" t="e">
        <f t="shared" si="1"/>
        <v>#DIV/0!</v>
      </c>
      <c r="O21" s="93"/>
      <c r="P21" s="92"/>
      <c r="Q21" s="88"/>
      <c r="R21" s="87"/>
      <c r="S21" s="91"/>
      <c r="T21" s="90"/>
      <c r="U21" s="82"/>
      <c r="V21" s="90"/>
      <c r="W21" s="82"/>
      <c r="X21" s="89"/>
      <c r="Z21" s="86" t="str">
        <f t="shared" si="6"/>
        <v/>
      </c>
      <c r="AA21" s="86" t="str">
        <f t="shared" si="7"/>
        <v/>
      </c>
      <c r="AB21" s="86" t="str">
        <f t="shared" si="8"/>
        <v/>
      </c>
      <c r="AC21" s="86" t="str">
        <f t="shared" si="9"/>
        <v/>
      </c>
      <c r="AD21" s="85">
        <f>O21</f>
        <v>0</v>
      </c>
      <c r="AE21" s="84">
        <f>PRODUCT(Z21:AD21)</f>
        <v>0</v>
      </c>
      <c r="AF21" s="84">
        <f t="shared" si="12"/>
        <v>0</v>
      </c>
      <c r="AG21" s="83" t="e">
        <f t="shared" si="13"/>
        <v>#DIV/0!</v>
      </c>
    </row>
    <row r="22" spans="1:33" ht="40.5" hidden="1" customHeight="1" x14ac:dyDescent="0.2">
      <c r="A22" s="96"/>
      <c r="B22" s="154"/>
      <c r="C22" s="155"/>
      <c r="D22" s="155"/>
      <c r="E22" s="159"/>
      <c r="F22" s="156"/>
      <c r="G22" s="157"/>
      <c r="H22" s="157"/>
      <c r="I22" s="93"/>
      <c r="J22" s="93"/>
      <c r="K22" s="93"/>
      <c r="L22" s="93"/>
      <c r="M22" s="95">
        <f t="shared" si="0"/>
        <v>0</v>
      </c>
      <c r="N22" s="94" t="e">
        <f t="shared" si="1"/>
        <v>#DIV/0!</v>
      </c>
      <c r="O22" s="93"/>
      <c r="P22" s="92"/>
      <c r="Q22" s="88"/>
      <c r="R22" s="87"/>
      <c r="S22" s="91"/>
      <c r="T22" s="90"/>
      <c r="U22" s="82"/>
      <c r="V22" s="90"/>
      <c r="W22" s="82"/>
      <c r="X22" s="89"/>
      <c r="Z22" s="86" t="str">
        <f t="shared" si="6"/>
        <v/>
      </c>
      <c r="AA22" s="86" t="str">
        <f t="shared" si="7"/>
        <v/>
      </c>
      <c r="AB22" s="86" t="str">
        <f t="shared" si="8"/>
        <v/>
      </c>
      <c r="AC22" s="86" t="str">
        <f t="shared" si="9"/>
        <v/>
      </c>
      <c r="AD22" s="85">
        <f>O22</f>
        <v>0</v>
      </c>
      <c r="AE22" s="84">
        <f>PRODUCT(Z22:AD22)</f>
        <v>0</v>
      </c>
      <c r="AF22" s="84">
        <f t="shared" si="12"/>
        <v>0</v>
      </c>
      <c r="AG22" s="83" t="e">
        <f t="shared" si="13"/>
        <v>#DIV/0!</v>
      </c>
    </row>
    <row r="23" spans="1:33" ht="40.5" hidden="1" customHeight="1" x14ac:dyDescent="0.2">
      <c r="A23" s="96"/>
      <c r="B23" s="154"/>
      <c r="C23" s="155"/>
      <c r="D23" s="155"/>
      <c r="E23" s="159"/>
      <c r="F23" s="156"/>
      <c r="G23" s="157"/>
      <c r="H23" s="157"/>
      <c r="I23" s="93"/>
      <c r="J23" s="93"/>
      <c r="K23" s="93"/>
      <c r="L23" s="93"/>
      <c r="M23" s="95">
        <f t="shared" si="0"/>
        <v>0</v>
      </c>
      <c r="N23" s="94" t="e">
        <f t="shared" si="1"/>
        <v>#DIV/0!</v>
      </c>
      <c r="O23" s="93"/>
      <c r="P23" s="92"/>
      <c r="Q23" s="88"/>
      <c r="R23" s="87"/>
      <c r="S23" s="91"/>
      <c r="T23" s="90"/>
      <c r="U23" s="82"/>
      <c r="V23" s="90"/>
      <c r="W23" s="82"/>
      <c r="X23" s="89"/>
      <c r="Z23" s="86" t="str">
        <f t="shared" si="6"/>
        <v/>
      </c>
      <c r="AA23" s="86" t="str">
        <f t="shared" si="7"/>
        <v/>
      </c>
      <c r="AB23" s="86" t="str">
        <f t="shared" si="8"/>
        <v/>
      </c>
      <c r="AC23" s="86" t="str">
        <f t="shared" si="9"/>
        <v/>
      </c>
      <c r="AD23" s="85"/>
      <c r="AE23" s="84"/>
      <c r="AF23" s="84">
        <f t="shared" si="12"/>
        <v>0</v>
      </c>
      <c r="AG23" s="83" t="e">
        <f t="shared" si="13"/>
        <v>#DIV/0!</v>
      </c>
    </row>
    <row r="24" spans="1:33" s="79" customFormat="1" x14ac:dyDescent="0.2">
      <c r="A24" s="81"/>
      <c r="B24" s="81"/>
      <c r="C24" s="81"/>
      <c r="D24" s="81"/>
      <c r="E24" s="278"/>
      <c r="G24" s="77"/>
      <c r="H24" s="77"/>
      <c r="T24" s="77"/>
      <c r="U24" s="77"/>
      <c r="V24" s="77"/>
      <c r="W24" s="77"/>
      <c r="Z24" s="77"/>
      <c r="AA24" s="77"/>
      <c r="AB24" s="77"/>
      <c r="AC24" s="77"/>
      <c r="AD24" s="78"/>
      <c r="AE24" s="77"/>
      <c r="AF24" s="77"/>
      <c r="AG24" s="77"/>
    </row>
    <row r="25" spans="1:33" s="79" customFormat="1" x14ac:dyDescent="0.2">
      <c r="A25" s="81"/>
      <c r="B25" s="81"/>
      <c r="C25" s="81"/>
      <c r="D25" s="81"/>
      <c r="E25" s="278"/>
      <c r="G25" s="77"/>
      <c r="H25" s="77"/>
      <c r="T25" s="77"/>
      <c r="U25" s="77"/>
      <c r="V25" s="77"/>
      <c r="W25" s="77"/>
      <c r="Z25" s="77"/>
      <c r="AA25" s="77"/>
      <c r="AB25" s="77"/>
      <c r="AC25" s="77"/>
      <c r="AD25" s="78"/>
      <c r="AE25" s="77"/>
      <c r="AF25" s="77"/>
      <c r="AG25" s="77"/>
    </row>
    <row r="26" spans="1:33" s="79" customFormat="1" x14ac:dyDescent="0.2">
      <c r="A26" s="81"/>
      <c r="B26" s="81"/>
      <c r="C26" s="81"/>
      <c r="D26" s="81"/>
      <c r="E26" s="278"/>
      <c r="G26" s="77"/>
      <c r="H26" s="77"/>
      <c r="T26" s="77"/>
      <c r="U26" s="77"/>
      <c r="V26" s="77"/>
      <c r="W26" s="77"/>
      <c r="Z26" s="77"/>
      <c r="AA26" s="77"/>
      <c r="AB26" s="77"/>
      <c r="AC26" s="77"/>
      <c r="AD26" s="78"/>
      <c r="AE26" s="77"/>
      <c r="AF26" s="77"/>
      <c r="AG26" s="77"/>
    </row>
    <row r="27" spans="1:33" s="79" customFormat="1" x14ac:dyDescent="0.2">
      <c r="A27" s="81"/>
      <c r="B27" s="81"/>
      <c r="C27" s="81"/>
      <c r="D27" s="81"/>
      <c r="E27" s="278"/>
      <c r="G27" s="77"/>
      <c r="H27" s="77"/>
      <c r="T27" s="77"/>
      <c r="U27" s="77"/>
      <c r="V27" s="77"/>
      <c r="W27" s="77"/>
      <c r="Z27" s="77"/>
      <c r="AA27" s="77"/>
      <c r="AB27" s="77"/>
      <c r="AC27" s="77"/>
      <c r="AD27" s="78"/>
      <c r="AE27" s="77"/>
      <c r="AF27" s="77"/>
      <c r="AG27" s="77"/>
    </row>
    <row r="28" spans="1:33" s="79" customFormat="1" x14ac:dyDescent="0.2">
      <c r="A28" s="81"/>
      <c r="B28" s="81"/>
      <c r="C28" s="81"/>
      <c r="D28" s="81"/>
      <c r="E28" s="278"/>
      <c r="G28" s="77"/>
      <c r="H28" s="77"/>
      <c r="T28" s="77"/>
      <c r="U28" s="77"/>
      <c r="V28" s="77"/>
      <c r="W28" s="77"/>
      <c r="Z28" s="77"/>
      <c r="AA28" s="77"/>
      <c r="AB28" s="77"/>
      <c r="AC28" s="77"/>
      <c r="AD28" s="78"/>
      <c r="AE28" s="77"/>
      <c r="AF28" s="77"/>
      <c r="AG28" s="77"/>
    </row>
    <row r="29" spans="1:33" s="79" customFormat="1" x14ac:dyDescent="0.2">
      <c r="A29" s="81"/>
      <c r="B29" s="81"/>
      <c r="C29" s="81"/>
      <c r="D29" s="81"/>
      <c r="E29" s="278"/>
      <c r="G29" s="77"/>
      <c r="H29" s="77"/>
      <c r="T29" s="77"/>
      <c r="U29" s="77"/>
      <c r="V29" s="77"/>
      <c r="W29" s="77"/>
      <c r="Z29" s="77"/>
      <c r="AA29" s="77"/>
      <c r="AB29" s="77"/>
      <c r="AC29" s="77"/>
      <c r="AD29" s="78"/>
      <c r="AE29" s="77"/>
      <c r="AF29" s="77"/>
      <c r="AG29" s="77"/>
    </row>
    <row r="30" spans="1:33" s="79" customFormat="1" x14ac:dyDescent="0.2">
      <c r="A30" s="81"/>
      <c r="B30" s="81"/>
      <c r="C30" s="81"/>
      <c r="D30" s="81"/>
      <c r="E30" s="278"/>
      <c r="G30" s="77"/>
      <c r="H30" s="77"/>
      <c r="T30" s="77"/>
      <c r="U30" s="77"/>
      <c r="V30" s="77"/>
      <c r="W30" s="77"/>
      <c r="Z30" s="77"/>
      <c r="AA30" s="77"/>
      <c r="AB30" s="77"/>
      <c r="AC30" s="77"/>
      <c r="AD30" s="78"/>
      <c r="AE30" s="77"/>
      <c r="AF30" s="77"/>
      <c r="AG30" s="77"/>
    </row>
    <row r="31" spans="1:33" s="79" customFormat="1" x14ac:dyDescent="0.2">
      <c r="A31" s="81"/>
      <c r="B31" s="81"/>
      <c r="C31" s="81"/>
      <c r="D31" s="81"/>
      <c r="E31" s="278"/>
      <c r="G31" s="77"/>
      <c r="H31" s="77"/>
      <c r="T31" s="77"/>
      <c r="U31" s="77"/>
      <c r="V31" s="77"/>
      <c r="W31" s="77"/>
      <c r="Z31" s="77"/>
      <c r="AA31" s="77"/>
      <c r="AB31" s="77"/>
      <c r="AC31" s="77"/>
      <c r="AD31" s="78"/>
      <c r="AE31" s="77"/>
      <c r="AF31" s="77"/>
      <c r="AG31" s="77"/>
    </row>
    <row r="32" spans="1:33" s="79" customFormat="1" x14ac:dyDescent="0.2">
      <c r="A32" s="81"/>
      <c r="B32" s="81"/>
      <c r="C32" s="81"/>
      <c r="D32" s="81"/>
      <c r="E32" s="278"/>
      <c r="G32" s="77"/>
      <c r="H32" s="77"/>
      <c r="T32" s="77"/>
      <c r="U32" s="77"/>
      <c r="V32" s="77"/>
      <c r="W32" s="77"/>
      <c r="Z32" s="77"/>
      <c r="AA32" s="77"/>
      <c r="AB32" s="77"/>
      <c r="AC32" s="77"/>
      <c r="AD32" s="78"/>
      <c r="AE32" s="77"/>
      <c r="AF32" s="77"/>
      <c r="AG32" s="77"/>
    </row>
    <row r="33" spans="1:33" s="79" customFormat="1" x14ac:dyDescent="0.2">
      <c r="A33" s="81"/>
      <c r="B33" s="81"/>
      <c r="C33" s="81"/>
      <c r="D33" s="81"/>
      <c r="E33" s="278"/>
      <c r="G33" s="77"/>
      <c r="H33" s="77"/>
      <c r="T33" s="77"/>
      <c r="U33" s="77"/>
      <c r="V33" s="77"/>
      <c r="W33" s="77"/>
      <c r="Z33" s="77"/>
      <c r="AA33" s="77"/>
      <c r="AB33" s="77"/>
      <c r="AC33" s="77"/>
      <c r="AD33" s="78"/>
      <c r="AE33" s="77"/>
      <c r="AF33" s="77"/>
      <c r="AG33" s="77"/>
    </row>
    <row r="34" spans="1:33" s="79" customFormat="1" x14ac:dyDescent="0.2">
      <c r="A34" s="81"/>
      <c r="B34" s="81"/>
      <c r="C34" s="81"/>
      <c r="D34" s="81"/>
      <c r="E34" s="278"/>
      <c r="G34" s="77"/>
      <c r="H34" s="77"/>
      <c r="T34" s="77"/>
      <c r="U34" s="77"/>
      <c r="V34" s="77"/>
      <c r="W34" s="77"/>
      <c r="Z34" s="77"/>
      <c r="AA34" s="77"/>
      <c r="AB34" s="77"/>
      <c r="AC34" s="77"/>
      <c r="AD34" s="78"/>
      <c r="AE34" s="77"/>
      <c r="AF34" s="77"/>
      <c r="AG34" s="77"/>
    </row>
    <row r="35" spans="1:33" s="79" customFormat="1" x14ac:dyDescent="0.2">
      <c r="A35" s="81"/>
      <c r="B35" s="81"/>
      <c r="C35" s="81"/>
      <c r="D35" s="81"/>
      <c r="E35" s="278"/>
      <c r="G35" s="77"/>
      <c r="H35" s="77"/>
      <c r="T35" s="77"/>
      <c r="U35" s="77"/>
      <c r="V35" s="77"/>
      <c r="W35" s="77"/>
      <c r="Z35" s="77"/>
      <c r="AA35" s="77"/>
      <c r="AB35" s="77"/>
      <c r="AC35" s="77"/>
      <c r="AD35" s="78"/>
      <c r="AE35" s="77"/>
      <c r="AF35" s="77"/>
      <c r="AG35" s="77"/>
    </row>
    <row r="36" spans="1:33" s="79" customFormat="1" x14ac:dyDescent="0.2">
      <c r="A36" s="81"/>
      <c r="B36" s="81"/>
      <c r="C36" s="81"/>
      <c r="D36" s="81"/>
      <c r="E36" s="278"/>
      <c r="G36" s="77"/>
      <c r="H36" s="77"/>
      <c r="T36" s="77"/>
      <c r="U36" s="77"/>
      <c r="V36" s="77"/>
      <c r="W36" s="77"/>
      <c r="Z36" s="77"/>
      <c r="AA36" s="77"/>
      <c r="AB36" s="77"/>
      <c r="AC36" s="77"/>
      <c r="AD36" s="78"/>
      <c r="AE36" s="77"/>
      <c r="AF36" s="77"/>
      <c r="AG36" s="77"/>
    </row>
    <row r="37" spans="1:33" s="79" customFormat="1" x14ac:dyDescent="0.2">
      <c r="A37" s="81"/>
      <c r="B37" s="81"/>
      <c r="C37" s="81"/>
      <c r="D37" s="81"/>
      <c r="E37" s="278"/>
      <c r="G37" s="77"/>
      <c r="H37" s="77"/>
      <c r="T37" s="77"/>
      <c r="U37" s="77"/>
      <c r="V37" s="77"/>
      <c r="W37" s="77"/>
      <c r="Z37" s="77"/>
      <c r="AA37" s="77"/>
      <c r="AB37" s="77"/>
      <c r="AC37" s="77"/>
      <c r="AD37" s="78"/>
      <c r="AE37" s="77"/>
      <c r="AF37" s="77"/>
      <c r="AG37" s="77"/>
    </row>
    <row r="38" spans="1:33" s="79" customFormat="1" x14ac:dyDescent="0.2">
      <c r="A38" s="81"/>
      <c r="B38" s="81"/>
      <c r="C38" s="81"/>
      <c r="D38" s="81"/>
      <c r="E38" s="278"/>
      <c r="G38" s="77"/>
      <c r="H38" s="77"/>
      <c r="T38" s="77"/>
      <c r="U38" s="77"/>
      <c r="V38" s="77"/>
      <c r="W38" s="77"/>
      <c r="Z38" s="77"/>
      <c r="AA38" s="77"/>
      <c r="AB38" s="77"/>
      <c r="AC38" s="77"/>
      <c r="AD38" s="78"/>
      <c r="AE38" s="77"/>
      <c r="AF38" s="77"/>
      <c r="AG38" s="77"/>
    </row>
    <row r="39" spans="1:33" s="79" customFormat="1" x14ac:dyDescent="0.2">
      <c r="A39" s="81"/>
      <c r="B39" s="81"/>
      <c r="C39" s="81"/>
      <c r="D39" s="81"/>
      <c r="E39" s="278"/>
      <c r="G39" s="77"/>
      <c r="H39" s="77"/>
      <c r="T39" s="77"/>
      <c r="U39" s="77"/>
      <c r="V39" s="77"/>
      <c r="W39" s="77"/>
      <c r="Z39" s="77"/>
      <c r="AA39" s="77"/>
      <c r="AB39" s="77"/>
      <c r="AC39" s="77"/>
      <c r="AD39" s="78"/>
      <c r="AE39" s="77"/>
      <c r="AF39" s="77"/>
      <c r="AG39" s="77"/>
    </row>
    <row r="40" spans="1:33" s="79" customFormat="1" x14ac:dyDescent="0.2">
      <c r="A40" s="81"/>
      <c r="B40" s="81"/>
      <c r="C40" s="81"/>
      <c r="D40" s="81"/>
      <c r="E40" s="278"/>
      <c r="G40" s="77"/>
      <c r="H40" s="77"/>
      <c r="T40" s="77"/>
      <c r="U40" s="77"/>
      <c r="V40" s="77"/>
      <c r="W40" s="77"/>
      <c r="Z40" s="77"/>
      <c r="AA40" s="77"/>
      <c r="AB40" s="77"/>
      <c r="AC40" s="77"/>
      <c r="AD40" s="78"/>
      <c r="AE40" s="77"/>
      <c r="AF40" s="77"/>
      <c r="AG40" s="77"/>
    </row>
    <row r="41" spans="1:33" s="79" customFormat="1" x14ac:dyDescent="0.2">
      <c r="A41" s="81"/>
      <c r="B41" s="81"/>
      <c r="C41" s="81"/>
      <c r="D41" s="81"/>
      <c r="E41" s="278"/>
      <c r="G41" s="77"/>
      <c r="H41" s="77"/>
      <c r="T41" s="77"/>
      <c r="U41" s="77"/>
      <c r="V41" s="77"/>
      <c r="W41" s="77"/>
      <c r="Z41" s="77"/>
      <c r="AA41" s="77"/>
      <c r="AB41" s="77"/>
      <c r="AC41" s="77"/>
      <c r="AD41" s="78"/>
      <c r="AE41" s="77"/>
      <c r="AF41" s="77"/>
      <c r="AG41" s="77"/>
    </row>
    <row r="42" spans="1:33" s="79" customFormat="1" x14ac:dyDescent="0.2">
      <c r="A42" s="81"/>
      <c r="B42" s="81"/>
      <c r="C42" s="81"/>
      <c r="D42" s="81"/>
      <c r="E42" s="278"/>
      <c r="G42" s="77"/>
      <c r="H42" s="77"/>
      <c r="T42" s="77"/>
      <c r="U42" s="77"/>
      <c r="V42" s="77"/>
      <c r="W42" s="77"/>
      <c r="Z42" s="77"/>
      <c r="AA42" s="77"/>
      <c r="AB42" s="77"/>
      <c r="AC42" s="77"/>
      <c r="AD42" s="78"/>
      <c r="AE42" s="77"/>
      <c r="AF42" s="77"/>
      <c r="AG42" s="77"/>
    </row>
    <row r="43" spans="1:33" s="79" customFormat="1" x14ac:dyDescent="0.2">
      <c r="A43" s="81"/>
      <c r="B43" s="81"/>
      <c r="C43" s="81"/>
      <c r="D43" s="81"/>
      <c r="E43" s="278"/>
      <c r="G43" s="77"/>
      <c r="H43" s="77"/>
      <c r="T43" s="77"/>
      <c r="U43" s="77"/>
      <c r="V43" s="77"/>
      <c r="W43" s="77"/>
      <c r="Z43" s="77"/>
      <c r="AA43" s="77"/>
      <c r="AB43" s="77"/>
      <c r="AC43" s="77"/>
      <c r="AD43" s="78"/>
      <c r="AE43" s="77"/>
      <c r="AF43" s="77"/>
      <c r="AG43" s="77"/>
    </row>
    <row r="44" spans="1:33" s="79" customFormat="1" x14ac:dyDescent="0.2">
      <c r="A44" s="81"/>
      <c r="B44" s="81"/>
      <c r="C44" s="81"/>
      <c r="D44" s="81"/>
      <c r="E44" s="278"/>
      <c r="G44" s="77"/>
      <c r="H44" s="77"/>
      <c r="T44" s="77"/>
      <c r="U44" s="77"/>
      <c r="V44" s="77"/>
      <c r="W44" s="77"/>
      <c r="Z44" s="77"/>
      <c r="AA44" s="77"/>
      <c r="AB44" s="77"/>
      <c r="AC44" s="77"/>
      <c r="AD44" s="78"/>
      <c r="AE44" s="77"/>
      <c r="AF44" s="77"/>
      <c r="AG44" s="77"/>
    </row>
    <row r="45" spans="1:33" s="79" customFormat="1" x14ac:dyDescent="0.2">
      <c r="A45" s="81"/>
      <c r="B45" s="81"/>
      <c r="C45" s="81"/>
      <c r="D45" s="81"/>
      <c r="E45" s="278"/>
      <c r="G45" s="77"/>
      <c r="H45" s="77"/>
      <c r="T45" s="77"/>
      <c r="U45" s="77"/>
      <c r="V45" s="77"/>
      <c r="W45" s="77"/>
      <c r="Z45" s="77"/>
      <c r="AA45" s="77"/>
      <c r="AB45" s="77"/>
      <c r="AC45" s="77"/>
      <c r="AD45" s="78"/>
      <c r="AE45" s="77"/>
      <c r="AF45" s="77"/>
      <c r="AG45" s="77"/>
    </row>
    <row r="46" spans="1:33" s="79" customFormat="1" x14ac:dyDescent="0.2">
      <c r="A46" s="81"/>
      <c r="B46" s="81"/>
      <c r="C46" s="81"/>
      <c r="D46" s="81"/>
      <c r="E46" s="278"/>
      <c r="G46" s="77"/>
      <c r="H46" s="77"/>
      <c r="T46" s="77"/>
      <c r="U46" s="77"/>
      <c r="V46" s="77"/>
      <c r="W46" s="77"/>
      <c r="Z46" s="77"/>
      <c r="AA46" s="77"/>
      <c r="AB46" s="77"/>
      <c r="AC46" s="77"/>
      <c r="AD46" s="78"/>
      <c r="AE46" s="77"/>
      <c r="AF46" s="77"/>
      <c r="AG46" s="77"/>
    </row>
    <row r="47" spans="1:33" s="79" customFormat="1" x14ac:dyDescent="0.2">
      <c r="A47" s="81"/>
      <c r="B47" s="81"/>
      <c r="C47" s="81"/>
      <c r="D47" s="81"/>
      <c r="E47" s="278"/>
      <c r="G47" s="77"/>
      <c r="H47" s="77"/>
      <c r="T47" s="77"/>
      <c r="U47" s="77"/>
      <c r="V47" s="77"/>
      <c r="W47" s="77"/>
      <c r="Z47" s="77"/>
      <c r="AA47" s="77"/>
      <c r="AB47" s="77"/>
      <c r="AC47" s="77"/>
      <c r="AD47" s="78"/>
      <c r="AE47" s="77"/>
      <c r="AF47" s="77"/>
      <c r="AG47" s="77"/>
    </row>
    <row r="48" spans="1:33" s="79" customFormat="1" x14ac:dyDescent="0.2">
      <c r="A48" s="81"/>
      <c r="B48" s="81"/>
      <c r="C48" s="81"/>
      <c r="D48" s="81"/>
      <c r="E48" s="278"/>
      <c r="G48" s="77"/>
      <c r="H48" s="77"/>
      <c r="T48" s="77"/>
      <c r="U48" s="77"/>
      <c r="V48" s="77"/>
      <c r="W48" s="77"/>
      <c r="Z48" s="77"/>
      <c r="AA48" s="77"/>
      <c r="AB48" s="77"/>
      <c r="AC48" s="77"/>
      <c r="AD48" s="78"/>
      <c r="AE48" s="77"/>
      <c r="AF48" s="77"/>
      <c r="AG48" s="77"/>
    </row>
    <row r="49" spans="1:33" s="79" customFormat="1" x14ac:dyDescent="0.2">
      <c r="A49" s="81"/>
      <c r="B49" s="81"/>
      <c r="C49" s="81"/>
      <c r="D49" s="81"/>
      <c r="E49" s="278"/>
      <c r="G49" s="77"/>
      <c r="H49" s="77"/>
      <c r="T49" s="77"/>
      <c r="U49" s="77"/>
      <c r="V49" s="77"/>
      <c r="W49" s="77"/>
      <c r="Z49" s="77"/>
      <c r="AA49" s="77"/>
      <c r="AB49" s="77"/>
      <c r="AC49" s="77"/>
      <c r="AD49" s="78"/>
      <c r="AE49" s="77"/>
      <c r="AF49" s="77"/>
      <c r="AG49" s="77"/>
    </row>
    <row r="50" spans="1:33" s="79" customFormat="1" x14ac:dyDescent="0.2">
      <c r="A50" s="81"/>
      <c r="B50" s="81"/>
      <c r="C50" s="81"/>
      <c r="D50" s="81"/>
      <c r="E50" s="278"/>
      <c r="G50" s="77"/>
      <c r="H50" s="77"/>
      <c r="T50" s="77"/>
      <c r="U50" s="77"/>
      <c r="V50" s="77"/>
      <c r="W50" s="77"/>
      <c r="Z50" s="77"/>
      <c r="AA50" s="77"/>
      <c r="AB50" s="77"/>
      <c r="AC50" s="77"/>
      <c r="AD50" s="78"/>
      <c r="AE50" s="77"/>
      <c r="AF50" s="77"/>
      <c r="AG50" s="77"/>
    </row>
    <row r="51" spans="1:33" s="79" customFormat="1" x14ac:dyDescent="0.2">
      <c r="A51" s="81"/>
      <c r="B51" s="81"/>
      <c r="C51" s="81"/>
      <c r="D51" s="81"/>
      <c r="E51" s="278"/>
      <c r="G51" s="77"/>
      <c r="H51" s="77"/>
      <c r="T51" s="77"/>
      <c r="U51" s="77"/>
      <c r="V51" s="77"/>
      <c r="W51" s="77"/>
      <c r="Z51" s="77"/>
      <c r="AA51" s="77"/>
      <c r="AB51" s="77"/>
      <c r="AC51" s="77"/>
      <c r="AD51" s="78"/>
      <c r="AE51" s="77"/>
      <c r="AF51" s="77"/>
      <c r="AG51" s="77"/>
    </row>
    <row r="52" spans="1:33" s="79" customFormat="1" x14ac:dyDescent="0.2">
      <c r="A52" s="81"/>
      <c r="B52" s="81"/>
      <c r="C52" s="81"/>
      <c r="D52" s="81"/>
      <c r="E52" s="278"/>
      <c r="G52" s="77"/>
      <c r="H52" s="77"/>
      <c r="T52" s="77"/>
      <c r="U52" s="77"/>
      <c r="V52" s="77"/>
      <c r="W52" s="77"/>
      <c r="Z52" s="77"/>
      <c r="AA52" s="77"/>
      <c r="AB52" s="77"/>
      <c r="AC52" s="77"/>
      <c r="AD52" s="78"/>
      <c r="AE52" s="77"/>
      <c r="AF52" s="77"/>
      <c r="AG52" s="77"/>
    </row>
    <row r="53" spans="1:33" s="79" customFormat="1" x14ac:dyDescent="0.2">
      <c r="A53" s="81"/>
      <c r="B53" s="81"/>
      <c r="C53" s="81"/>
      <c r="D53" s="81"/>
      <c r="E53" s="278"/>
      <c r="G53" s="77"/>
      <c r="H53" s="77"/>
      <c r="T53" s="77"/>
      <c r="U53" s="77"/>
      <c r="V53" s="77"/>
      <c r="W53" s="77"/>
      <c r="Z53" s="77"/>
      <c r="AA53" s="77"/>
      <c r="AB53" s="77"/>
      <c r="AC53" s="77"/>
      <c r="AD53" s="78"/>
      <c r="AE53" s="77"/>
      <c r="AF53" s="77"/>
      <c r="AG53" s="77"/>
    </row>
    <row r="54" spans="1:33" s="79" customFormat="1" x14ac:dyDescent="0.2">
      <c r="A54" s="81"/>
      <c r="B54" s="81"/>
      <c r="C54" s="81"/>
      <c r="D54" s="81"/>
      <c r="E54" s="278"/>
      <c r="G54" s="77"/>
      <c r="H54" s="77"/>
      <c r="T54" s="77"/>
      <c r="U54" s="77"/>
      <c r="V54" s="77"/>
      <c r="W54" s="77"/>
      <c r="Z54" s="77"/>
      <c r="AA54" s="77"/>
      <c r="AB54" s="77"/>
      <c r="AC54" s="77"/>
      <c r="AD54" s="78"/>
      <c r="AE54" s="77"/>
      <c r="AF54" s="77"/>
      <c r="AG54" s="77"/>
    </row>
    <row r="55" spans="1:33" s="79" customFormat="1" x14ac:dyDescent="0.2">
      <c r="A55" s="81"/>
      <c r="B55" s="81"/>
      <c r="C55" s="81"/>
      <c r="D55" s="81"/>
      <c r="E55" s="278"/>
      <c r="G55" s="77"/>
      <c r="H55" s="77"/>
      <c r="T55" s="77"/>
      <c r="U55" s="77"/>
      <c r="V55" s="77"/>
      <c r="W55" s="77"/>
      <c r="Z55" s="77"/>
      <c r="AA55" s="77"/>
      <c r="AB55" s="77"/>
      <c r="AC55" s="77"/>
      <c r="AD55" s="78"/>
      <c r="AE55" s="77"/>
      <c r="AF55" s="77"/>
      <c r="AG55" s="77"/>
    </row>
    <row r="56" spans="1:33" s="79" customFormat="1" x14ac:dyDescent="0.2">
      <c r="A56" s="81"/>
      <c r="B56" s="81"/>
      <c r="C56" s="81"/>
      <c r="D56" s="81"/>
      <c r="E56" s="278"/>
      <c r="G56" s="77"/>
      <c r="H56" s="77"/>
      <c r="T56" s="77"/>
      <c r="U56" s="77"/>
      <c r="V56" s="77"/>
      <c r="W56" s="77"/>
      <c r="Z56" s="77"/>
      <c r="AA56" s="77"/>
      <c r="AB56" s="77"/>
      <c r="AC56" s="77"/>
      <c r="AD56" s="78"/>
      <c r="AE56" s="77"/>
      <c r="AF56" s="77"/>
      <c r="AG56" s="77"/>
    </row>
    <row r="57" spans="1:33" s="79" customFormat="1" x14ac:dyDescent="0.2">
      <c r="A57" s="81"/>
      <c r="B57" s="81"/>
      <c r="C57" s="81"/>
      <c r="D57" s="81"/>
      <c r="E57" s="278"/>
      <c r="G57" s="77"/>
      <c r="H57" s="77"/>
      <c r="T57" s="77"/>
      <c r="U57" s="77"/>
      <c r="V57" s="77"/>
      <c r="W57" s="77"/>
      <c r="Z57" s="77"/>
      <c r="AA57" s="77"/>
      <c r="AB57" s="77"/>
      <c r="AC57" s="77"/>
      <c r="AD57" s="78"/>
      <c r="AE57" s="77"/>
      <c r="AF57" s="77"/>
      <c r="AG57" s="77"/>
    </row>
    <row r="58" spans="1:33" s="79" customFormat="1" x14ac:dyDescent="0.2">
      <c r="A58" s="81"/>
      <c r="B58" s="81"/>
      <c r="C58" s="81"/>
      <c r="D58" s="81"/>
      <c r="E58" s="278"/>
      <c r="G58" s="77"/>
      <c r="H58" s="77"/>
      <c r="T58" s="77"/>
      <c r="U58" s="77"/>
      <c r="V58" s="77"/>
      <c r="W58" s="77"/>
      <c r="Z58" s="77"/>
      <c r="AA58" s="77"/>
      <c r="AB58" s="77"/>
      <c r="AC58" s="77"/>
      <c r="AD58" s="78"/>
      <c r="AE58" s="77"/>
      <c r="AF58" s="77"/>
      <c r="AG58" s="77"/>
    </row>
    <row r="59" spans="1:33" s="79" customFormat="1" x14ac:dyDescent="0.2">
      <c r="A59" s="81"/>
      <c r="B59" s="81"/>
      <c r="C59" s="81"/>
      <c r="D59" s="81"/>
      <c r="E59" s="278"/>
      <c r="G59" s="77"/>
      <c r="H59" s="77"/>
      <c r="T59" s="77"/>
      <c r="U59" s="77"/>
      <c r="V59" s="77"/>
      <c r="W59" s="77"/>
      <c r="Z59" s="77"/>
      <c r="AA59" s="77"/>
      <c r="AB59" s="77"/>
      <c r="AC59" s="77"/>
      <c r="AD59" s="78"/>
      <c r="AE59" s="77"/>
      <c r="AF59" s="77"/>
      <c r="AG59" s="77"/>
    </row>
    <row r="60" spans="1:33" s="79" customFormat="1" x14ac:dyDescent="0.2">
      <c r="A60" s="81"/>
      <c r="B60" s="81"/>
      <c r="C60" s="81"/>
      <c r="D60" s="81"/>
      <c r="E60" s="278"/>
      <c r="G60" s="77"/>
      <c r="H60" s="77"/>
      <c r="T60" s="77"/>
      <c r="U60" s="77"/>
      <c r="V60" s="77"/>
      <c r="W60" s="77"/>
      <c r="Z60" s="77"/>
      <c r="AA60" s="77"/>
      <c r="AB60" s="77"/>
      <c r="AC60" s="77"/>
      <c r="AD60" s="78"/>
      <c r="AE60" s="77"/>
      <c r="AF60" s="77"/>
      <c r="AG60" s="77"/>
    </row>
    <row r="61" spans="1:33" s="79" customFormat="1" x14ac:dyDescent="0.2">
      <c r="A61" s="81"/>
      <c r="B61" s="81"/>
      <c r="C61" s="81"/>
      <c r="D61" s="81"/>
      <c r="E61" s="278"/>
      <c r="G61" s="77"/>
      <c r="H61" s="77"/>
      <c r="T61" s="77"/>
      <c r="U61" s="77"/>
      <c r="V61" s="77"/>
      <c r="W61" s="77"/>
      <c r="Z61" s="77"/>
      <c r="AA61" s="77"/>
      <c r="AB61" s="77"/>
      <c r="AC61" s="77"/>
      <c r="AD61" s="78"/>
      <c r="AE61" s="77"/>
      <c r="AF61" s="77"/>
      <c r="AG61" s="77"/>
    </row>
    <row r="62" spans="1:33" s="79" customFormat="1" x14ac:dyDescent="0.2">
      <c r="A62" s="81"/>
      <c r="B62" s="81"/>
      <c r="C62" s="81"/>
      <c r="D62" s="81"/>
      <c r="E62" s="278"/>
      <c r="G62" s="77"/>
      <c r="H62" s="77"/>
      <c r="T62" s="77"/>
      <c r="U62" s="77"/>
      <c r="V62" s="77"/>
      <c r="W62" s="77"/>
      <c r="Z62" s="77"/>
      <c r="AA62" s="77"/>
      <c r="AB62" s="77"/>
      <c r="AC62" s="77"/>
      <c r="AD62" s="78"/>
      <c r="AE62" s="77"/>
      <c r="AF62" s="77"/>
      <c r="AG62" s="77"/>
    </row>
    <row r="63" spans="1:33" s="79" customFormat="1" x14ac:dyDescent="0.2">
      <c r="A63" s="81"/>
      <c r="B63" s="81"/>
      <c r="C63" s="81"/>
      <c r="D63" s="81"/>
      <c r="E63" s="278"/>
      <c r="G63" s="77"/>
      <c r="H63" s="77"/>
      <c r="T63" s="77"/>
      <c r="U63" s="77"/>
      <c r="V63" s="77"/>
      <c r="W63" s="77"/>
      <c r="Z63" s="77"/>
      <c r="AA63" s="77"/>
      <c r="AB63" s="77"/>
      <c r="AC63" s="77"/>
      <c r="AD63" s="78"/>
      <c r="AE63" s="77"/>
      <c r="AF63" s="77"/>
      <c r="AG63" s="77"/>
    </row>
    <row r="64" spans="1:33" s="79" customFormat="1" x14ac:dyDescent="0.2">
      <c r="A64" s="81"/>
      <c r="B64" s="81"/>
      <c r="C64" s="81"/>
      <c r="D64" s="81"/>
      <c r="E64" s="278"/>
      <c r="G64" s="77"/>
      <c r="H64" s="77"/>
      <c r="T64" s="77"/>
      <c r="U64" s="77"/>
      <c r="V64" s="77"/>
      <c r="W64" s="77"/>
      <c r="Z64" s="77"/>
      <c r="AA64" s="77"/>
      <c r="AB64" s="77"/>
      <c r="AC64" s="77"/>
      <c r="AD64" s="78"/>
      <c r="AE64" s="77"/>
      <c r="AF64" s="77"/>
      <c r="AG64" s="77"/>
    </row>
    <row r="65" spans="1:33" s="79" customFormat="1" x14ac:dyDescent="0.2">
      <c r="A65" s="81"/>
      <c r="B65" s="81"/>
      <c r="C65" s="81"/>
      <c r="D65" s="81"/>
      <c r="E65" s="278"/>
      <c r="G65" s="77"/>
      <c r="H65" s="77"/>
      <c r="T65" s="77"/>
      <c r="U65" s="77"/>
      <c r="V65" s="77"/>
      <c r="W65" s="77"/>
      <c r="Z65" s="77"/>
      <c r="AA65" s="77"/>
      <c r="AB65" s="77"/>
      <c r="AC65" s="77"/>
      <c r="AD65" s="78"/>
      <c r="AE65" s="77"/>
      <c r="AF65" s="77"/>
      <c r="AG65" s="77"/>
    </row>
    <row r="66" spans="1:33" s="79" customFormat="1" x14ac:dyDescent="0.2">
      <c r="A66" s="81"/>
      <c r="B66" s="81"/>
      <c r="C66" s="81"/>
      <c r="D66" s="81"/>
      <c r="E66" s="278"/>
      <c r="G66" s="77"/>
      <c r="H66" s="77"/>
      <c r="T66" s="77"/>
      <c r="U66" s="77"/>
      <c r="V66" s="77"/>
      <c r="W66" s="77"/>
      <c r="Z66" s="77"/>
      <c r="AA66" s="77"/>
      <c r="AB66" s="77"/>
      <c r="AC66" s="77"/>
      <c r="AD66" s="78"/>
      <c r="AE66" s="77"/>
      <c r="AF66" s="77"/>
      <c r="AG66" s="77"/>
    </row>
    <row r="67" spans="1:33" s="79" customFormat="1" x14ac:dyDescent="0.2">
      <c r="A67" s="81"/>
      <c r="B67" s="81"/>
      <c r="C67" s="81"/>
      <c r="D67" s="81"/>
      <c r="E67" s="278"/>
      <c r="G67" s="77"/>
      <c r="H67" s="77"/>
      <c r="T67" s="77"/>
      <c r="U67" s="77"/>
      <c r="V67" s="77"/>
      <c r="W67" s="77"/>
      <c r="Z67" s="77"/>
      <c r="AA67" s="77"/>
      <c r="AB67" s="77"/>
      <c r="AC67" s="77"/>
      <c r="AD67" s="78"/>
      <c r="AE67" s="77"/>
      <c r="AF67" s="77"/>
      <c r="AG67" s="77"/>
    </row>
    <row r="68" spans="1:33" s="79" customFormat="1" x14ac:dyDescent="0.2">
      <c r="A68" s="81"/>
      <c r="B68" s="81"/>
      <c r="C68" s="81"/>
      <c r="D68" s="81"/>
      <c r="E68" s="278"/>
      <c r="G68" s="77"/>
      <c r="H68" s="77"/>
      <c r="T68" s="77"/>
      <c r="U68" s="77"/>
      <c r="V68" s="77"/>
      <c r="W68" s="77"/>
      <c r="Z68" s="77"/>
      <c r="AA68" s="77"/>
      <c r="AB68" s="77"/>
      <c r="AC68" s="77"/>
      <c r="AD68" s="78"/>
      <c r="AE68" s="77"/>
      <c r="AF68" s="77"/>
      <c r="AG68" s="77"/>
    </row>
    <row r="69" spans="1:33" s="79" customFormat="1" x14ac:dyDescent="0.2">
      <c r="A69" s="81"/>
      <c r="B69" s="81"/>
      <c r="C69" s="81"/>
      <c r="D69" s="81"/>
      <c r="E69" s="278"/>
      <c r="G69" s="77"/>
      <c r="H69" s="77"/>
      <c r="T69" s="77"/>
      <c r="U69" s="77"/>
      <c r="V69" s="77"/>
      <c r="W69" s="77"/>
      <c r="Z69" s="77"/>
      <c r="AA69" s="77"/>
      <c r="AB69" s="77"/>
      <c r="AC69" s="77"/>
      <c r="AD69" s="78"/>
      <c r="AE69" s="77"/>
      <c r="AF69" s="77"/>
      <c r="AG69" s="77"/>
    </row>
    <row r="70" spans="1:33" s="79" customFormat="1" x14ac:dyDescent="0.2">
      <c r="A70" s="81"/>
      <c r="B70" s="81"/>
      <c r="C70" s="81"/>
      <c r="D70" s="81"/>
      <c r="E70" s="278"/>
      <c r="G70" s="77"/>
      <c r="H70" s="77"/>
      <c r="T70" s="77"/>
      <c r="U70" s="77"/>
      <c r="V70" s="77"/>
      <c r="W70" s="77"/>
      <c r="Z70" s="77"/>
      <c r="AA70" s="77"/>
      <c r="AB70" s="77"/>
      <c r="AC70" s="77"/>
      <c r="AD70" s="78"/>
      <c r="AE70" s="77"/>
      <c r="AF70" s="77"/>
      <c r="AG70" s="77"/>
    </row>
    <row r="71" spans="1:33" s="79" customFormat="1" x14ac:dyDescent="0.2">
      <c r="A71" s="81"/>
      <c r="B71" s="81"/>
      <c r="C71" s="81"/>
      <c r="D71" s="81"/>
      <c r="E71" s="278"/>
      <c r="G71" s="77"/>
      <c r="H71" s="77"/>
      <c r="T71" s="77"/>
      <c r="U71" s="77"/>
      <c r="V71" s="77"/>
      <c r="W71" s="77"/>
      <c r="Z71" s="77"/>
      <c r="AA71" s="77"/>
      <c r="AB71" s="77"/>
      <c r="AC71" s="77"/>
      <c r="AD71" s="78"/>
      <c r="AE71" s="77"/>
      <c r="AF71" s="77"/>
      <c r="AG71" s="77"/>
    </row>
    <row r="72" spans="1:33" s="79" customFormat="1" x14ac:dyDescent="0.2">
      <c r="A72" s="81"/>
      <c r="B72" s="81"/>
      <c r="C72" s="81"/>
      <c r="D72" s="81"/>
      <c r="E72" s="278"/>
      <c r="G72" s="77"/>
      <c r="H72" s="77"/>
      <c r="T72" s="77"/>
      <c r="U72" s="77"/>
      <c r="V72" s="77"/>
      <c r="W72" s="77"/>
      <c r="Z72" s="77"/>
      <c r="AA72" s="77"/>
      <c r="AB72" s="77"/>
      <c r="AC72" s="77"/>
      <c r="AD72" s="78"/>
      <c r="AE72" s="77"/>
      <c r="AF72" s="77"/>
      <c r="AG72" s="77"/>
    </row>
    <row r="73" spans="1:33" s="79" customFormat="1" x14ac:dyDescent="0.2">
      <c r="A73" s="81"/>
      <c r="B73" s="81"/>
      <c r="C73" s="81"/>
      <c r="D73" s="81"/>
      <c r="E73" s="278"/>
      <c r="G73" s="77"/>
      <c r="H73" s="77"/>
      <c r="T73" s="77"/>
      <c r="U73" s="77"/>
      <c r="V73" s="77"/>
      <c r="W73" s="77"/>
      <c r="Z73" s="77"/>
      <c r="AA73" s="77"/>
      <c r="AB73" s="77"/>
      <c r="AC73" s="77"/>
      <c r="AD73" s="78"/>
      <c r="AE73" s="77"/>
      <c r="AF73" s="77"/>
      <c r="AG73" s="77"/>
    </row>
    <row r="74" spans="1:33" s="79" customFormat="1" x14ac:dyDescent="0.2">
      <c r="A74" s="81"/>
      <c r="B74" s="81"/>
      <c r="C74" s="81"/>
      <c r="D74" s="81"/>
      <c r="E74" s="278"/>
      <c r="G74" s="77"/>
      <c r="H74" s="77"/>
      <c r="T74" s="77"/>
      <c r="U74" s="77"/>
      <c r="V74" s="77"/>
      <c r="W74" s="77"/>
      <c r="Z74" s="77"/>
      <c r="AA74" s="77"/>
      <c r="AB74" s="77"/>
      <c r="AC74" s="77"/>
      <c r="AD74" s="78"/>
      <c r="AE74" s="77"/>
      <c r="AF74" s="77"/>
      <c r="AG74" s="77"/>
    </row>
    <row r="75" spans="1:33" s="79" customFormat="1" x14ac:dyDescent="0.2">
      <c r="A75" s="81"/>
      <c r="B75" s="81"/>
      <c r="C75" s="81"/>
      <c r="D75" s="81"/>
      <c r="E75" s="278"/>
      <c r="G75" s="77"/>
      <c r="H75" s="77"/>
      <c r="T75" s="77"/>
      <c r="U75" s="77"/>
      <c r="V75" s="77"/>
      <c r="W75" s="77"/>
      <c r="Z75" s="77"/>
      <c r="AA75" s="77"/>
      <c r="AB75" s="77"/>
      <c r="AC75" s="77"/>
      <c r="AD75" s="78"/>
      <c r="AE75" s="77"/>
      <c r="AF75" s="77"/>
      <c r="AG75" s="77"/>
    </row>
    <row r="76" spans="1:33" s="79" customFormat="1" x14ac:dyDescent="0.2">
      <c r="A76" s="81"/>
      <c r="B76" s="81"/>
      <c r="C76" s="81"/>
      <c r="D76" s="81"/>
      <c r="E76" s="278"/>
      <c r="G76" s="77"/>
      <c r="H76" s="77"/>
      <c r="T76" s="77"/>
      <c r="U76" s="77"/>
      <c r="V76" s="77"/>
      <c r="W76" s="77"/>
      <c r="Z76" s="77"/>
      <c r="AA76" s="77"/>
      <c r="AB76" s="77"/>
      <c r="AC76" s="77"/>
      <c r="AD76" s="78"/>
      <c r="AE76" s="77"/>
      <c r="AF76" s="77"/>
      <c r="AG76" s="77"/>
    </row>
    <row r="77" spans="1:33" s="79" customFormat="1" x14ac:dyDescent="0.2">
      <c r="A77" s="81"/>
      <c r="B77" s="81"/>
      <c r="C77" s="81"/>
      <c r="D77" s="81"/>
      <c r="E77" s="278"/>
      <c r="G77" s="77"/>
      <c r="H77" s="77"/>
      <c r="T77" s="77"/>
      <c r="U77" s="77"/>
      <c r="V77" s="77"/>
      <c r="W77" s="77"/>
      <c r="Z77" s="77"/>
      <c r="AA77" s="77"/>
      <c r="AB77" s="77"/>
      <c r="AC77" s="77"/>
      <c r="AD77" s="78"/>
      <c r="AE77" s="77"/>
      <c r="AF77" s="77"/>
      <c r="AG77" s="77"/>
    </row>
    <row r="78" spans="1:33" s="79" customFormat="1" x14ac:dyDescent="0.2">
      <c r="A78" s="81"/>
      <c r="B78" s="81"/>
      <c r="C78" s="81"/>
      <c r="D78" s="81"/>
      <c r="E78" s="278"/>
      <c r="G78" s="77"/>
      <c r="H78" s="77"/>
      <c r="T78" s="77"/>
      <c r="U78" s="77"/>
      <c r="V78" s="77"/>
      <c r="W78" s="77"/>
      <c r="Z78" s="77"/>
      <c r="AA78" s="77"/>
      <c r="AB78" s="77"/>
      <c r="AC78" s="77"/>
      <c r="AD78" s="78"/>
      <c r="AE78" s="77"/>
      <c r="AF78" s="77"/>
      <c r="AG78" s="77"/>
    </row>
    <row r="79" spans="1:33" s="79" customFormat="1" x14ac:dyDescent="0.2">
      <c r="A79" s="81"/>
      <c r="B79" s="81"/>
      <c r="C79" s="81"/>
      <c r="D79" s="81"/>
      <c r="E79" s="278"/>
      <c r="G79" s="77"/>
      <c r="H79" s="77"/>
      <c r="T79" s="77"/>
      <c r="U79" s="77"/>
      <c r="V79" s="77"/>
      <c r="W79" s="77"/>
      <c r="Z79" s="77"/>
      <c r="AA79" s="77"/>
      <c r="AB79" s="77"/>
      <c r="AC79" s="77"/>
      <c r="AD79" s="78"/>
      <c r="AE79" s="77"/>
      <c r="AF79" s="77"/>
      <c r="AG79" s="77"/>
    </row>
    <row r="80" spans="1:33" s="79" customFormat="1" x14ac:dyDescent="0.2">
      <c r="A80" s="81"/>
      <c r="B80" s="81"/>
      <c r="C80" s="81"/>
      <c r="D80" s="81"/>
      <c r="E80" s="278"/>
      <c r="G80" s="77"/>
      <c r="H80" s="77"/>
      <c r="T80" s="77"/>
      <c r="U80" s="77"/>
      <c r="V80" s="77"/>
      <c r="W80" s="77"/>
      <c r="Z80" s="77"/>
      <c r="AA80" s="77"/>
      <c r="AB80" s="77"/>
      <c r="AC80" s="77"/>
      <c r="AD80" s="78"/>
      <c r="AE80" s="77"/>
      <c r="AF80" s="77"/>
      <c r="AG80" s="77"/>
    </row>
    <row r="81" spans="1:33" s="79" customFormat="1" x14ac:dyDescent="0.2">
      <c r="A81" s="81"/>
      <c r="B81" s="81"/>
      <c r="C81" s="81"/>
      <c r="D81" s="81"/>
      <c r="E81" s="278"/>
      <c r="G81" s="77"/>
      <c r="H81" s="77"/>
      <c r="T81" s="77"/>
      <c r="U81" s="77"/>
      <c r="V81" s="77"/>
      <c r="W81" s="77"/>
      <c r="Z81" s="77"/>
      <c r="AA81" s="77"/>
      <c r="AB81" s="77"/>
      <c r="AC81" s="77"/>
      <c r="AD81" s="78"/>
      <c r="AE81" s="77"/>
      <c r="AF81" s="77"/>
      <c r="AG81" s="77"/>
    </row>
    <row r="82" spans="1:33" s="79" customFormat="1" x14ac:dyDescent="0.2">
      <c r="A82" s="81"/>
      <c r="B82" s="81"/>
      <c r="C82" s="81"/>
      <c r="D82" s="81"/>
      <c r="E82" s="278"/>
      <c r="G82" s="77"/>
      <c r="H82" s="77"/>
      <c r="T82" s="77"/>
      <c r="U82" s="77"/>
      <c r="V82" s="77"/>
      <c r="W82" s="77"/>
      <c r="Z82" s="77"/>
      <c r="AA82" s="77"/>
      <c r="AB82" s="77"/>
      <c r="AC82" s="77"/>
      <c r="AD82" s="78"/>
      <c r="AE82" s="77"/>
      <c r="AF82" s="77"/>
      <c r="AG82" s="77"/>
    </row>
    <row r="83" spans="1:33" s="79" customFormat="1" x14ac:dyDescent="0.2">
      <c r="A83" s="81"/>
      <c r="B83" s="81"/>
      <c r="C83" s="81"/>
      <c r="D83" s="81"/>
      <c r="E83" s="278"/>
      <c r="G83" s="77"/>
      <c r="H83" s="77"/>
      <c r="T83" s="77"/>
      <c r="U83" s="77"/>
      <c r="V83" s="77"/>
      <c r="W83" s="77"/>
      <c r="Z83" s="77"/>
      <c r="AA83" s="77"/>
      <c r="AB83" s="77"/>
      <c r="AC83" s="77"/>
      <c r="AD83" s="78"/>
      <c r="AE83" s="77"/>
      <c r="AF83" s="77"/>
      <c r="AG83" s="77"/>
    </row>
    <row r="84" spans="1:33" s="79" customFormat="1" x14ac:dyDescent="0.2">
      <c r="A84" s="81"/>
      <c r="B84" s="81"/>
      <c r="C84" s="81"/>
      <c r="D84" s="81"/>
      <c r="E84" s="278"/>
      <c r="G84" s="77"/>
      <c r="H84" s="77"/>
      <c r="T84" s="77"/>
      <c r="U84" s="77"/>
      <c r="V84" s="77"/>
      <c r="W84" s="77"/>
      <c r="Z84" s="77"/>
      <c r="AA84" s="77"/>
      <c r="AB84" s="77"/>
      <c r="AC84" s="77"/>
      <c r="AD84" s="78"/>
      <c r="AE84" s="77"/>
      <c r="AF84" s="77"/>
      <c r="AG84" s="77"/>
    </row>
    <row r="85" spans="1:33" s="79" customFormat="1" x14ac:dyDescent="0.2">
      <c r="A85" s="81"/>
      <c r="B85" s="81"/>
      <c r="C85" s="81"/>
      <c r="D85" s="81"/>
      <c r="E85" s="278"/>
      <c r="G85" s="77"/>
      <c r="H85" s="77"/>
      <c r="T85" s="77"/>
      <c r="U85" s="77"/>
      <c r="V85" s="77"/>
      <c r="W85" s="77"/>
      <c r="Z85" s="77"/>
      <c r="AA85" s="77"/>
      <c r="AB85" s="77"/>
      <c r="AC85" s="77"/>
      <c r="AD85" s="78"/>
      <c r="AE85" s="77"/>
      <c r="AF85" s="77"/>
      <c r="AG85" s="77"/>
    </row>
    <row r="86" spans="1:33" s="79" customFormat="1" x14ac:dyDescent="0.2">
      <c r="A86" s="81"/>
      <c r="B86" s="81"/>
      <c r="C86" s="81"/>
      <c r="D86" s="81"/>
      <c r="E86" s="278"/>
      <c r="G86" s="77"/>
      <c r="H86" s="77"/>
      <c r="T86" s="77"/>
      <c r="U86" s="77"/>
      <c r="V86" s="77"/>
      <c r="W86" s="77"/>
      <c r="Z86" s="77"/>
      <c r="AA86" s="77"/>
      <c r="AB86" s="77"/>
      <c r="AC86" s="77"/>
      <c r="AD86" s="78"/>
      <c r="AE86" s="77"/>
      <c r="AF86" s="77"/>
      <c r="AG86" s="77"/>
    </row>
    <row r="87" spans="1:33" s="79" customFormat="1" x14ac:dyDescent="0.2">
      <c r="A87" s="81"/>
      <c r="B87" s="81"/>
      <c r="C87" s="81"/>
      <c r="D87" s="81"/>
      <c r="E87" s="278"/>
      <c r="G87" s="77"/>
      <c r="H87" s="77"/>
      <c r="T87" s="77"/>
      <c r="U87" s="77"/>
      <c r="V87" s="77"/>
      <c r="W87" s="77"/>
      <c r="Z87" s="77"/>
      <c r="AA87" s="77"/>
      <c r="AB87" s="77"/>
      <c r="AC87" s="77"/>
      <c r="AD87" s="78"/>
      <c r="AE87" s="77"/>
      <c r="AF87" s="77"/>
      <c r="AG87" s="77"/>
    </row>
    <row r="88" spans="1:33" s="79" customFormat="1" x14ac:dyDescent="0.2">
      <c r="A88" s="81"/>
      <c r="B88" s="81"/>
      <c r="C88" s="81"/>
      <c r="D88" s="81"/>
      <c r="E88" s="278"/>
      <c r="G88" s="77"/>
      <c r="H88" s="77"/>
      <c r="T88" s="77"/>
      <c r="U88" s="77"/>
      <c r="V88" s="77"/>
      <c r="W88" s="77"/>
      <c r="Z88" s="77"/>
      <c r="AA88" s="77"/>
      <c r="AB88" s="77"/>
      <c r="AC88" s="77"/>
      <c r="AD88" s="78"/>
      <c r="AE88" s="77"/>
      <c r="AF88" s="77"/>
      <c r="AG88" s="77"/>
    </row>
    <row r="89" spans="1:33" s="79" customFormat="1" x14ac:dyDescent="0.2">
      <c r="A89" s="81"/>
      <c r="B89" s="81"/>
      <c r="C89" s="81"/>
      <c r="D89" s="81"/>
      <c r="E89" s="278"/>
      <c r="G89" s="77"/>
      <c r="H89" s="77"/>
      <c r="T89" s="77"/>
      <c r="U89" s="77"/>
      <c r="V89" s="77"/>
      <c r="W89" s="77"/>
      <c r="Z89" s="77"/>
      <c r="AA89" s="77"/>
      <c r="AB89" s="77"/>
      <c r="AC89" s="77"/>
      <c r="AD89" s="78"/>
      <c r="AE89" s="77"/>
      <c r="AF89" s="77"/>
      <c r="AG89" s="77"/>
    </row>
    <row r="90" spans="1:33" s="79" customFormat="1" x14ac:dyDescent="0.2">
      <c r="A90" s="81"/>
      <c r="B90" s="81"/>
      <c r="C90" s="81"/>
      <c r="D90" s="81"/>
      <c r="E90" s="278"/>
      <c r="G90" s="77"/>
      <c r="H90" s="77"/>
      <c r="T90" s="77"/>
      <c r="U90" s="77"/>
      <c r="V90" s="77"/>
      <c r="W90" s="77"/>
      <c r="Z90" s="77"/>
      <c r="AA90" s="77"/>
      <c r="AB90" s="77"/>
      <c r="AC90" s="77"/>
      <c r="AD90" s="78"/>
      <c r="AE90" s="77"/>
      <c r="AF90" s="77"/>
      <c r="AG90" s="77"/>
    </row>
    <row r="91" spans="1:33" s="79" customFormat="1" x14ac:dyDescent="0.2">
      <c r="A91" s="81"/>
      <c r="B91" s="81"/>
      <c r="C91" s="81"/>
      <c r="D91" s="81"/>
      <c r="E91" s="278"/>
      <c r="G91" s="77"/>
      <c r="H91" s="77"/>
      <c r="T91" s="77"/>
      <c r="U91" s="77"/>
      <c r="V91" s="77"/>
      <c r="W91" s="77"/>
      <c r="Z91" s="77"/>
      <c r="AA91" s="77"/>
      <c r="AB91" s="77"/>
      <c r="AC91" s="77"/>
      <c r="AD91" s="78"/>
      <c r="AE91" s="77"/>
      <c r="AF91" s="77"/>
      <c r="AG91" s="77"/>
    </row>
    <row r="92" spans="1:33" s="79" customFormat="1" x14ac:dyDescent="0.2">
      <c r="A92" s="81"/>
      <c r="B92" s="81"/>
      <c r="C92" s="81"/>
      <c r="D92" s="81"/>
      <c r="E92" s="278"/>
      <c r="G92" s="77"/>
      <c r="H92" s="77"/>
      <c r="T92" s="77"/>
      <c r="U92" s="77"/>
      <c r="V92" s="77"/>
      <c r="W92" s="77"/>
      <c r="Z92" s="77"/>
      <c r="AA92" s="77"/>
      <c r="AB92" s="77"/>
      <c r="AC92" s="77"/>
      <c r="AD92" s="78"/>
      <c r="AE92" s="77"/>
      <c r="AF92" s="77"/>
      <c r="AG92" s="77"/>
    </row>
    <row r="93" spans="1:33" s="79" customFormat="1" x14ac:dyDescent="0.2">
      <c r="A93" s="81"/>
      <c r="B93" s="81"/>
      <c r="C93" s="81"/>
      <c r="D93" s="81"/>
      <c r="E93" s="278"/>
      <c r="G93" s="77"/>
      <c r="H93" s="77"/>
      <c r="T93" s="77"/>
      <c r="U93" s="77"/>
      <c r="V93" s="77"/>
      <c r="W93" s="77"/>
      <c r="Z93" s="77"/>
      <c r="AA93" s="77"/>
      <c r="AB93" s="77"/>
      <c r="AC93" s="77"/>
      <c r="AD93" s="78"/>
      <c r="AE93" s="77"/>
      <c r="AF93" s="77"/>
      <c r="AG93" s="77"/>
    </row>
    <row r="94" spans="1:33" s="79" customFormat="1" x14ac:dyDescent="0.2">
      <c r="A94" s="81"/>
      <c r="B94" s="81"/>
      <c r="C94" s="81"/>
      <c r="D94" s="81"/>
      <c r="E94" s="278"/>
      <c r="G94" s="77"/>
      <c r="H94" s="77"/>
      <c r="T94" s="77"/>
      <c r="U94" s="77"/>
      <c r="V94" s="77"/>
      <c r="W94" s="77"/>
      <c r="Z94" s="77"/>
      <c r="AA94" s="77"/>
      <c r="AB94" s="77"/>
      <c r="AC94" s="77"/>
      <c r="AD94" s="78"/>
      <c r="AE94" s="77"/>
      <c r="AF94" s="77"/>
      <c r="AG94" s="77"/>
    </row>
    <row r="95" spans="1:33" s="79" customFormat="1" x14ac:dyDescent="0.2">
      <c r="A95" s="81"/>
      <c r="B95" s="81"/>
      <c r="C95" s="81"/>
      <c r="D95" s="81"/>
      <c r="E95" s="278"/>
      <c r="G95" s="77"/>
      <c r="H95" s="77"/>
      <c r="T95" s="77"/>
      <c r="U95" s="77"/>
      <c r="V95" s="77"/>
      <c r="W95" s="77"/>
      <c r="Z95" s="77"/>
      <c r="AA95" s="77"/>
      <c r="AB95" s="77"/>
      <c r="AC95" s="77"/>
      <c r="AD95" s="78"/>
      <c r="AE95" s="77"/>
      <c r="AF95" s="77"/>
      <c r="AG95" s="77"/>
    </row>
    <row r="96" spans="1:33" s="79" customFormat="1" x14ac:dyDescent="0.2">
      <c r="A96" s="81"/>
      <c r="B96" s="81"/>
      <c r="C96" s="81"/>
      <c r="D96" s="81"/>
      <c r="E96" s="278"/>
      <c r="G96" s="77"/>
      <c r="H96" s="77"/>
      <c r="T96" s="77"/>
      <c r="U96" s="77"/>
      <c r="V96" s="77"/>
      <c r="W96" s="77"/>
      <c r="Z96" s="77"/>
      <c r="AA96" s="77"/>
      <c r="AB96" s="77"/>
      <c r="AC96" s="77"/>
      <c r="AD96" s="78"/>
      <c r="AE96" s="77"/>
      <c r="AF96" s="77"/>
      <c r="AG96" s="77"/>
    </row>
    <row r="97" spans="1:33" s="79" customFormat="1" x14ac:dyDescent="0.2">
      <c r="A97" s="81"/>
      <c r="B97" s="81"/>
      <c r="C97" s="81"/>
      <c r="D97" s="81"/>
      <c r="E97" s="278"/>
      <c r="G97" s="77"/>
      <c r="H97" s="77"/>
      <c r="T97" s="77"/>
      <c r="U97" s="77"/>
      <c r="V97" s="77"/>
      <c r="W97" s="77"/>
      <c r="Z97" s="77"/>
      <c r="AA97" s="77"/>
      <c r="AB97" s="77"/>
      <c r="AC97" s="77"/>
      <c r="AD97" s="78"/>
      <c r="AE97" s="77"/>
      <c r="AF97" s="77"/>
      <c r="AG97" s="77"/>
    </row>
    <row r="98" spans="1:33" s="79" customFormat="1" x14ac:dyDescent="0.2">
      <c r="A98" s="81"/>
      <c r="B98" s="81"/>
      <c r="C98" s="81"/>
      <c r="D98" s="81"/>
      <c r="E98" s="278"/>
      <c r="G98" s="77"/>
      <c r="H98" s="77"/>
      <c r="T98" s="77"/>
      <c r="U98" s="77"/>
      <c r="V98" s="77"/>
      <c r="W98" s="77"/>
      <c r="Z98" s="77"/>
      <c r="AA98" s="77"/>
      <c r="AB98" s="77"/>
      <c r="AC98" s="77"/>
      <c r="AD98" s="78"/>
      <c r="AE98" s="77"/>
      <c r="AF98" s="77"/>
      <c r="AG98" s="77"/>
    </row>
    <row r="99" spans="1:33" s="79" customFormat="1" x14ac:dyDescent="0.2">
      <c r="A99" s="81"/>
      <c r="B99" s="81"/>
      <c r="C99" s="81"/>
      <c r="D99" s="81"/>
      <c r="E99" s="278"/>
      <c r="G99" s="77"/>
      <c r="H99" s="77"/>
      <c r="T99" s="77"/>
      <c r="U99" s="77"/>
      <c r="V99" s="77"/>
      <c r="W99" s="77"/>
      <c r="Z99" s="77"/>
      <c r="AA99" s="77"/>
      <c r="AB99" s="77"/>
      <c r="AC99" s="77"/>
      <c r="AD99" s="78"/>
      <c r="AE99" s="77"/>
      <c r="AF99" s="77"/>
      <c r="AG99" s="77"/>
    </row>
    <row r="100" spans="1:33" s="79" customFormat="1" x14ac:dyDescent="0.2">
      <c r="A100" s="81"/>
      <c r="B100" s="81"/>
      <c r="C100" s="81"/>
      <c r="D100" s="81"/>
      <c r="E100" s="278"/>
      <c r="G100" s="77"/>
      <c r="H100" s="77"/>
      <c r="T100" s="77"/>
      <c r="U100" s="77"/>
      <c r="V100" s="77"/>
      <c r="W100" s="77"/>
      <c r="Z100" s="77"/>
      <c r="AA100" s="77"/>
      <c r="AB100" s="77"/>
      <c r="AC100" s="77"/>
      <c r="AD100" s="78"/>
      <c r="AE100" s="77"/>
      <c r="AF100" s="77"/>
      <c r="AG100" s="77"/>
    </row>
    <row r="101" spans="1:33" s="79" customFormat="1" x14ac:dyDescent="0.2">
      <c r="A101" s="81"/>
      <c r="B101" s="81"/>
      <c r="C101" s="81"/>
      <c r="D101" s="81"/>
      <c r="E101" s="278"/>
      <c r="G101" s="77"/>
      <c r="H101" s="77"/>
      <c r="T101" s="77"/>
      <c r="U101" s="77"/>
      <c r="V101" s="77"/>
      <c r="W101" s="77"/>
      <c r="Z101" s="77"/>
      <c r="AA101" s="77"/>
      <c r="AB101" s="77"/>
      <c r="AC101" s="77"/>
      <c r="AD101" s="78"/>
      <c r="AE101" s="77"/>
      <c r="AF101" s="77"/>
      <c r="AG101" s="77"/>
    </row>
    <row r="102" spans="1:33" s="79" customFormat="1" x14ac:dyDescent="0.2">
      <c r="A102" s="81"/>
      <c r="B102" s="81"/>
      <c r="C102" s="81"/>
      <c r="D102" s="81"/>
      <c r="E102" s="278"/>
      <c r="G102" s="77"/>
      <c r="H102" s="77"/>
      <c r="T102" s="77"/>
      <c r="U102" s="77"/>
      <c r="V102" s="77"/>
      <c r="W102" s="77"/>
      <c r="Z102" s="77"/>
      <c r="AA102" s="77"/>
      <c r="AB102" s="77"/>
      <c r="AC102" s="77"/>
      <c r="AD102" s="78"/>
      <c r="AE102" s="77"/>
      <c r="AF102" s="77"/>
      <c r="AG102" s="77"/>
    </row>
    <row r="103" spans="1:33" s="79" customFormat="1" x14ac:dyDescent="0.2">
      <c r="A103" s="81"/>
      <c r="B103" s="81"/>
      <c r="C103" s="81"/>
      <c r="D103" s="81"/>
      <c r="E103" s="278"/>
      <c r="G103" s="77"/>
      <c r="H103" s="77"/>
      <c r="T103" s="77"/>
      <c r="U103" s="77"/>
      <c r="V103" s="77"/>
      <c r="W103" s="77"/>
      <c r="Z103" s="77"/>
      <c r="AA103" s="77"/>
      <c r="AB103" s="77"/>
      <c r="AC103" s="77"/>
      <c r="AD103" s="78"/>
      <c r="AE103" s="77"/>
      <c r="AF103" s="77"/>
      <c r="AG103" s="77"/>
    </row>
    <row r="104" spans="1:33" s="79" customFormat="1" x14ac:dyDescent="0.2">
      <c r="A104" s="81"/>
      <c r="B104" s="81"/>
      <c r="C104" s="81"/>
      <c r="D104" s="81"/>
      <c r="E104" s="278"/>
      <c r="G104" s="77"/>
      <c r="H104" s="77"/>
      <c r="T104" s="77"/>
      <c r="U104" s="77"/>
      <c r="V104" s="77"/>
      <c r="W104" s="77"/>
      <c r="Z104" s="77"/>
      <c r="AA104" s="77"/>
      <c r="AB104" s="77"/>
      <c r="AC104" s="77"/>
      <c r="AD104" s="78"/>
      <c r="AE104" s="77"/>
      <c r="AF104" s="77"/>
      <c r="AG104" s="77"/>
    </row>
    <row r="105" spans="1:33" s="79" customFormat="1" x14ac:dyDescent="0.2">
      <c r="A105" s="81"/>
      <c r="B105" s="81"/>
      <c r="C105" s="81"/>
      <c r="D105" s="81"/>
      <c r="E105" s="278"/>
      <c r="G105" s="77"/>
      <c r="H105" s="77"/>
      <c r="T105" s="77"/>
      <c r="U105" s="77"/>
      <c r="V105" s="77"/>
      <c r="W105" s="77"/>
      <c r="Z105" s="77"/>
      <c r="AA105" s="77"/>
      <c r="AB105" s="77"/>
      <c r="AC105" s="77"/>
      <c r="AD105" s="78"/>
      <c r="AE105" s="77"/>
      <c r="AF105" s="77"/>
      <c r="AG105" s="77"/>
    </row>
    <row r="106" spans="1:33" s="79" customFormat="1" x14ac:dyDescent="0.2">
      <c r="A106" s="81"/>
      <c r="B106" s="81"/>
      <c r="C106" s="81"/>
      <c r="D106" s="81"/>
      <c r="E106" s="278"/>
      <c r="G106" s="77"/>
      <c r="H106" s="77"/>
      <c r="T106" s="77"/>
      <c r="U106" s="77"/>
      <c r="V106" s="77"/>
      <c r="W106" s="77"/>
      <c r="Z106" s="77"/>
      <c r="AA106" s="77"/>
      <c r="AB106" s="77"/>
      <c r="AC106" s="77"/>
      <c r="AD106" s="78"/>
      <c r="AE106" s="77"/>
      <c r="AF106" s="77"/>
      <c r="AG106" s="77"/>
    </row>
    <row r="107" spans="1:33" s="79" customFormat="1" x14ac:dyDescent="0.2">
      <c r="A107" s="81"/>
      <c r="B107" s="81"/>
      <c r="C107" s="81"/>
      <c r="D107" s="81"/>
      <c r="E107" s="278"/>
      <c r="G107" s="77"/>
      <c r="H107" s="77"/>
      <c r="T107" s="77"/>
      <c r="U107" s="77"/>
      <c r="V107" s="77"/>
      <c r="W107" s="77"/>
      <c r="Z107" s="77"/>
      <c r="AA107" s="77"/>
      <c r="AB107" s="77"/>
      <c r="AC107" s="77"/>
      <c r="AD107" s="78"/>
      <c r="AE107" s="77"/>
      <c r="AF107" s="77"/>
      <c r="AG107" s="77"/>
    </row>
    <row r="108" spans="1:33" s="79" customFormat="1" x14ac:dyDescent="0.2">
      <c r="A108" s="81"/>
      <c r="B108" s="81"/>
      <c r="C108" s="81"/>
      <c r="D108" s="81"/>
      <c r="E108" s="278"/>
      <c r="G108" s="77"/>
      <c r="H108" s="77"/>
      <c r="T108" s="77"/>
      <c r="U108" s="77"/>
      <c r="V108" s="77"/>
      <c r="W108" s="77"/>
      <c r="Z108" s="77"/>
      <c r="AA108" s="77"/>
      <c r="AB108" s="77"/>
      <c r="AC108" s="77"/>
      <c r="AD108" s="78"/>
      <c r="AE108" s="77"/>
      <c r="AF108" s="77"/>
      <c r="AG108" s="77"/>
    </row>
    <row r="109" spans="1:33" s="79" customFormat="1" x14ac:dyDescent="0.2">
      <c r="A109" s="81"/>
      <c r="B109" s="81"/>
      <c r="C109" s="81"/>
      <c r="D109" s="81"/>
      <c r="E109" s="278"/>
      <c r="G109" s="77"/>
      <c r="H109" s="77"/>
      <c r="T109" s="77"/>
      <c r="U109" s="77"/>
      <c r="V109" s="77"/>
      <c r="W109" s="77"/>
      <c r="Z109" s="77"/>
      <c r="AA109" s="77"/>
      <c r="AB109" s="77"/>
      <c r="AC109" s="77"/>
      <c r="AD109" s="78"/>
      <c r="AE109" s="77"/>
      <c r="AF109" s="77"/>
      <c r="AG109" s="77"/>
    </row>
    <row r="110" spans="1:33" s="79" customFormat="1" x14ac:dyDescent="0.2">
      <c r="A110" s="81"/>
      <c r="B110" s="81"/>
      <c r="C110" s="81"/>
      <c r="D110" s="81"/>
      <c r="E110" s="278"/>
      <c r="G110" s="77"/>
      <c r="H110" s="77"/>
      <c r="T110" s="77"/>
      <c r="U110" s="77"/>
      <c r="V110" s="77"/>
      <c r="W110" s="77"/>
      <c r="Z110" s="77"/>
      <c r="AA110" s="77"/>
      <c r="AB110" s="77"/>
      <c r="AC110" s="77"/>
      <c r="AD110" s="78"/>
      <c r="AE110" s="77"/>
      <c r="AF110" s="77"/>
      <c r="AG110" s="77"/>
    </row>
    <row r="111" spans="1:33" s="79" customFormat="1" x14ac:dyDescent="0.2">
      <c r="A111" s="81"/>
      <c r="B111" s="81"/>
      <c r="C111" s="81"/>
      <c r="D111" s="81"/>
      <c r="E111" s="278"/>
      <c r="G111" s="77"/>
      <c r="H111" s="77"/>
      <c r="T111" s="77"/>
      <c r="U111" s="77"/>
      <c r="V111" s="77"/>
      <c r="W111" s="77"/>
      <c r="Z111" s="77"/>
      <c r="AA111" s="77"/>
      <c r="AB111" s="77"/>
      <c r="AC111" s="77"/>
      <c r="AD111" s="78"/>
      <c r="AE111" s="77"/>
      <c r="AF111" s="77"/>
      <c r="AG111" s="77"/>
    </row>
    <row r="112" spans="1:33" s="79" customFormat="1" x14ac:dyDescent="0.2">
      <c r="A112" s="81"/>
      <c r="B112" s="81"/>
      <c r="C112" s="81"/>
      <c r="D112" s="81"/>
      <c r="E112" s="278"/>
      <c r="G112" s="77"/>
      <c r="H112" s="77"/>
      <c r="T112" s="77"/>
      <c r="U112" s="77"/>
      <c r="V112" s="77"/>
      <c r="W112" s="77"/>
      <c r="Z112" s="77"/>
      <c r="AA112" s="77"/>
      <c r="AB112" s="77"/>
      <c r="AC112" s="77"/>
      <c r="AD112" s="78"/>
      <c r="AE112" s="77"/>
      <c r="AF112" s="77"/>
      <c r="AG112" s="77"/>
    </row>
    <row r="113" spans="1:33" s="79" customFormat="1" x14ac:dyDescent="0.2">
      <c r="A113" s="81"/>
      <c r="B113" s="81"/>
      <c r="C113" s="81"/>
      <c r="D113" s="81"/>
      <c r="E113" s="278"/>
      <c r="G113" s="77"/>
      <c r="H113" s="77"/>
      <c r="T113" s="77"/>
      <c r="U113" s="77"/>
      <c r="V113" s="77"/>
      <c r="W113" s="77"/>
      <c r="Z113" s="77"/>
      <c r="AA113" s="77"/>
      <c r="AB113" s="77"/>
      <c r="AC113" s="77"/>
      <c r="AD113" s="78"/>
      <c r="AE113" s="77"/>
      <c r="AF113" s="77"/>
      <c r="AG113" s="77"/>
    </row>
    <row r="114" spans="1:33" s="79" customFormat="1" x14ac:dyDescent="0.2">
      <c r="A114" s="81"/>
      <c r="B114" s="81"/>
      <c r="C114" s="81"/>
      <c r="D114" s="81"/>
      <c r="E114" s="278"/>
      <c r="G114" s="77"/>
      <c r="H114" s="77"/>
      <c r="T114" s="77"/>
      <c r="U114" s="77"/>
      <c r="V114" s="77"/>
      <c r="W114" s="77"/>
      <c r="Z114" s="77"/>
      <c r="AA114" s="77"/>
      <c r="AB114" s="77"/>
      <c r="AC114" s="77"/>
      <c r="AD114" s="78"/>
      <c r="AE114" s="77"/>
      <c r="AF114" s="77"/>
      <c r="AG114" s="77"/>
    </row>
    <row r="115" spans="1:33" s="79" customFormat="1" x14ac:dyDescent="0.2">
      <c r="A115" s="81"/>
      <c r="B115" s="81"/>
      <c r="C115" s="81"/>
      <c r="D115" s="81"/>
      <c r="E115" s="278"/>
      <c r="G115" s="77"/>
      <c r="H115" s="77"/>
      <c r="T115" s="77"/>
      <c r="U115" s="77"/>
      <c r="V115" s="77"/>
      <c r="W115" s="77"/>
      <c r="Z115" s="77"/>
      <c r="AA115" s="77"/>
      <c r="AB115" s="77"/>
      <c r="AC115" s="77"/>
      <c r="AD115" s="78"/>
      <c r="AE115" s="77"/>
      <c r="AF115" s="77"/>
      <c r="AG115" s="77"/>
    </row>
    <row r="116" spans="1:33" s="79" customFormat="1" x14ac:dyDescent="0.2">
      <c r="A116" s="81"/>
      <c r="B116" s="81"/>
      <c r="C116" s="81"/>
      <c r="D116" s="81"/>
      <c r="E116" s="278"/>
      <c r="G116" s="77"/>
      <c r="H116" s="77"/>
      <c r="T116" s="77"/>
      <c r="U116" s="77"/>
      <c r="V116" s="77"/>
      <c r="W116" s="77"/>
      <c r="Z116" s="77"/>
      <c r="AA116" s="77"/>
      <c r="AB116" s="77"/>
      <c r="AC116" s="77"/>
      <c r="AD116" s="78"/>
      <c r="AE116" s="77"/>
      <c r="AF116" s="77"/>
      <c r="AG116" s="77"/>
    </row>
    <row r="117" spans="1:33" s="79" customFormat="1" x14ac:dyDescent="0.2">
      <c r="A117" s="81"/>
      <c r="B117" s="81"/>
      <c r="C117" s="81"/>
      <c r="D117" s="81"/>
      <c r="E117" s="278"/>
      <c r="G117" s="77"/>
      <c r="H117" s="77"/>
      <c r="T117" s="77"/>
      <c r="U117" s="77"/>
      <c r="V117" s="77"/>
      <c r="W117" s="77"/>
      <c r="Z117" s="77"/>
      <c r="AA117" s="77"/>
      <c r="AB117" s="77"/>
      <c r="AC117" s="77"/>
      <c r="AD117" s="78"/>
      <c r="AE117" s="77"/>
      <c r="AF117" s="77"/>
      <c r="AG117" s="77"/>
    </row>
    <row r="118" spans="1:33" s="79" customFormat="1" x14ac:dyDescent="0.2">
      <c r="A118" s="81"/>
      <c r="B118" s="81"/>
      <c r="C118" s="81"/>
      <c r="D118" s="81"/>
      <c r="E118" s="278"/>
      <c r="G118" s="77"/>
      <c r="H118" s="77"/>
      <c r="T118" s="77"/>
      <c r="U118" s="77"/>
      <c r="V118" s="77"/>
      <c r="W118" s="77"/>
      <c r="Z118" s="77"/>
      <c r="AA118" s="77"/>
      <c r="AB118" s="77"/>
      <c r="AC118" s="77"/>
      <c r="AD118" s="78"/>
      <c r="AE118" s="77"/>
      <c r="AF118" s="77"/>
      <c r="AG118" s="77"/>
    </row>
    <row r="119" spans="1:33" s="79" customFormat="1" x14ac:dyDescent="0.2">
      <c r="A119" s="81"/>
      <c r="B119" s="81"/>
      <c r="C119" s="81"/>
      <c r="D119" s="81"/>
      <c r="E119" s="278"/>
      <c r="G119" s="77"/>
      <c r="H119" s="77"/>
      <c r="T119" s="77"/>
      <c r="U119" s="77"/>
      <c r="V119" s="77"/>
      <c r="W119" s="77"/>
      <c r="Z119" s="77"/>
      <c r="AA119" s="77"/>
      <c r="AB119" s="77"/>
      <c r="AC119" s="77"/>
      <c r="AD119" s="78"/>
      <c r="AE119" s="77"/>
      <c r="AF119" s="77"/>
      <c r="AG119" s="77"/>
    </row>
    <row r="120" spans="1:33" s="79" customFormat="1" x14ac:dyDescent="0.2">
      <c r="A120" s="81"/>
      <c r="B120" s="81"/>
      <c r="C120" s="81"/>
      <c r="D120" s="81"/>
      <c r="E120" s="278"/>
      <c r="G120" s="77"/>
      <c r="H120" s="77"/>
      <c r="T120" s="77"/>
      <c r="U120" s="77"/>
      <c r="V120" s="77"/>
      <c r="W120" s="77"/>
      <c r="Z120" s="77"/>
      <c r="AA120" s="77"/>
      <c r="AB120" s="77"/>
      <c r="AC120" s="77"/>
      <c r="AD120" s="78"/>
      <c r="AE120" s="77"/>
      <c r="AF120" s="77"/>
      <c r="AG120" s="77"/>
    </row>
    <row r="121" spans="1:33" s="79" customFormat="1" x14ac:dyDescent="0.2">
      <c r="A121" s="81"/>
      <c r="B121" s="81"/>
      <c r="C121" s="81"/>
      <c r="D121" s="81"/>
      <c r="E121" s="278"/>
      <c r="G121" s="77"/>
      <c r="H121" s="77"/>
      <c r="T121" s="77"/>
      <c r="U121" s="77"/>
      <c r="V121" s="77"/>
      <c r="W121" s="77"/>
      <c r="Z121" s="77"/>
      <c r="AA121" s="77"/>
      <c r="AB121" s="77"/>
      <c r="AC121" s="77"/>
      <c r="AD121" s="78"/>
      <c r="AE121" s="77"/>
      <c r="AF121" s="77"/>
      <c r="AG121" s="77"/>
    </row>
    <row r="122" spans="1:33" s="79" customFormat="1" x14ac:dyDescent="0.2">
      <c r="A122" s="81"/>
      <c r="B122" s="81"/>
      <c r="C122" s="81"/>
      <c r="D122" s="81"/>
      <c r="E122" s="278"/>
      <c r="G122" s="77"/>
      <c r="H122" s="77"/>
      <c r="T122" s="77"/>
      <c r="U122" s="77"/>
      <c r="V122" s="77"/>
      <c r="W122" s="77"/>
      <c r="Z122" s="77"/>
      <c r="AA122" s="77"/>
      <c r="AB122" s="77"/>
      <c r="AC122" s="77"/>
      <c r="AD122" s="78"/>
      <c r="AE122" s="77"/>
      <c r="AF122" s="77"/>
      <c r="AG122" s="77"/>
    </row>
    <row r="123" spans="1:33" s="79" customFormat="1" x14ac:dyDescent="0.2">
      <c r="A123" s="81"/>
      <c r="B123" s="81"/>
      <c r="C123" s="81"/>
      <c r="D123" s="81"/>
      <c r="E123" s="278"/>
      <c r="G123" s="77"/>
      <c r="H123" s="77"/>
      <c r="T123" s="77"/>
      <c r="U123" s="77"/>
      <c r="V123" s="77"/>
      <c r="W123" s="77"/>
      <c r="Z123" s="77"/>
      <c r="AA123" s="77"/>
      <c r="AB123" s="77"/>
      <c r="AC123" s="77"/>
      <c r="AD123" s="78"/>
      <c r="AE123" s="77"/>
      <c r="AF123" s="77"/>
      <c r="AG123" s="77"/>
    </row>
    <row r="124" spans="1:33" s="79" customFormat="1" x14ac:dyDescent="0.2">
      <c r="A124" s="81"/>
      <c r="B124" s="81"/>
      <c r="C124" s="81"/>
      <c r="D124" s="81"/>
      <c r="E124" s="278"/>
      <c r="G124" s="77"/>
      <c r="H124" s="77"/>
      <c r="T124" s="77"/>
      <c r="U124" s="77"/>
      <c r="V124" s="77"/>
      <c r="W124" s="77"/>
      <c r="Z124" s="77"/>
      <c r="AA124" s="77"/>
      <c r="AB124" s="77"/>
      <c r="AC124" s="77"/>
      <c r="AD124" s="78"/>
      <c r="AE124" s="77"/>
      <c r="AF124" s="77"/>
      <c r="AG124" s="77"/>
    </row>
    <row r="125" spans="1:33" s="79" customFormat="1" x14ac:dyDescent="0.2">
      <c r="A125" s="81"/>
      <c r="B125" s="81"/>
      <c r="C125" s="81"/>
      <c r="D125" s="81"/>
      <c r="E125" s="278"/>
      <c r="G125" s="77"/>
      <c r="H125" s="77"/>
      <c r="T125" s="77"/>
      <c r="U125" s="77"/>
      <c r="V125" s="77"/>
      <c r="W125" s="77"/>
      <c r="Z125" s="77"/>
      <c r="AA125" s="77"/>
      <c r="AB125" s="77"/>
      <c r="AC125" s="77"/>
      <c r="AD125" s="78"/>
      <c r="AE125" s="77"/>
      <c r="AF125" s="77"/>
      <c r="AG125" s="77"/>
    </row>
    <row r="126" spans="1:33" s="79" customFormat="1" x14ac:dyDescent="0.2">
      <c r="A126" s="81"/>
      <c r="B126" s="81"/>
      <c r="C126" s="81"/>
      <c r="D126" s="81"/>
      <c r="E126" s="278"/>
      <c r="G126" s="77"/>
      <c r="H126" s="77"/>
      <c r="T126" s="77"/>
      <c r="U126" s="77"/>
      <c r="V126" s="77"/>
      <c r="W126" s="77"/>
      <c r="Z126" s="77"/>
      <c r="AA126" s="77"/>
      <c r="AB126" s="77"/>
      <c r="AC126" s="77"/>
      <c r="AD126" s="78"/>
      <c r="AE126" s="77"/>
      <c r="AF126" s="77"/>
      <c r="AG126" s="77"/>
    </row>
    <row r="127" spans="1:33" s="79" customFormat="1" x14ac:dyDescent="0.2">
      <c r="A127" s="81"/>
      <c r="B127" s="81"/>
      <c r="C127" s="81"/>
      <c r="D127" s="81"/>
      <c r="E127" s="278"/>
      <c r="G127" s="77"/>
      <c r="H127" s="77"/>
      <c r="T127" s="77"/>
      <c r="U127" s="77"/>
      <c r="V127" s="77"/>
      <c r="W127" s="77"/>
      <c r="Z127" s="77"/>
      <c r="AA127" s="77"/>
      <c r="AB127" s="77"/>
      <c r="AC127" s="77"/>
      <c r="AD127" s="78"/>
      <c r="AE127" s="77"/>
      <c r="AF127" s="77"/>
      <c r="AG127" s="77"/>
    </row>
    <row r="128" spans="1:33" s="79" customFormat="1" x14ac:dyDescent="0.2">
      <c r="A128" s="81"/>
      <c r="B128" s="81"/>
      <c r="C128" s="81"/>
      <c r="D128" s="81"/>
      <c r="E128" s="278"/>
      <c r="G128" s="77"/>
      <c r="H128" s="77"/>
      <c r="T128" s="77"/>
      <c r="U128" s="77"/>
      <c r="V128" s="77"/>
      <c r="W128" s="77"/>
      <c r="Z128" s="77"/>
      <c r="AA128" s="77"/>
      <c r="AB128" s="77"/>
      <c r="AC128" s="77"/>
      <c r="AD128" s="78"/>
      <c r="AE128" s="77"/>
      <c r="AF128" s="77"/>
      <c r="AG128" s="77"/>
    </row>
    <row r="129" spans="1:33" s="79" customFormat="1" x14ac:dyDescent="0.2">
      <c r="A129" s="81"/>
      <c r="B129" s="81"/>
      <c r="C129" s="81"/>
      <c r="D129" s="81"/>
      <c r="E129" s="278"/>
      <c r="G129" s="77"/>
      <c r="H129" s="77"/>
      <c r="T129" s="77"/>
      <c r="U129" s="77"/>
      <c r="V129" s="77"/>
      <c r="W129" s="77"/>
      <c r="Z129" s="77"/>
      <c r="AA129" s="77"/>
      <c r="AB129" s="77"/>
      <c r="AC129" s="77"/>
      <c r="AD129" s="78"/>
      <c r="AE129" s="77"/>
      <c r="AF129" s="77"/>
      <c r="AG129" s="77"/>
    </row>
    <row r="130" spans="1:33" s="79" customFormat="1" x14ac:dyDescent="0.2">
      <c r="A130" s="81"/>
      <c r="B130" s="81"/>
      <c r="C130" s="81"/>
      <c r="D130" s="81"/>
      <c r="E130" s="278"/>
      <c r="G130" s="77"/>
      <c r="H130" s="77"/>
      <c r="T130" s="77"/>
      <c r="U130" s="77"/>
      <c r="V130" s="77"/>
      <c r="W130" s="77"/>
      <c r="Z130" s="77"/>
      <c r="AA130" s="77"/>
      <c r="AB130" s="77"/>
      <c r="AC130" s="77"/>
      <c r="AD130" s="78"/>
      <c r="AE130" s="77"/>
      <c r="AF130" s="77"/>
      <c r="AG130" s="77"/>
    </row>
    <row r="131" spans="1:33" s="79" customFormat="1" x14ac:dyDescent="0.2">
      <c r="A131" s="81"/>
      <c r="B131" s="81"/>
      <c r="C131" s="81"/>
      <c r="D131" s="81"/>
      <c r="E131" s="278"/>
      <c r="G131" s="77"/>
      <c r="H131" s="77"/>
      <c r="T131" s="77"/>
      <c r="U131" s="77"/>
      <c r="V131" s="77"/>
      <c r="W131" s="77"/>
      <c r="Z131" s="77"/>
      <c r="AA131" s="77"/>
      <c r="AB131" s="77"/>
      <c r="AC131" s="77"/>
      <c r="AD131" s="78"/>
      <c r="AE131" s="77"/>
      <c r="AF131" s="77"/>
      <c r="AG131" s="77"/>
    </row>
    <row r="132" spans="1:33" s="79" customFormat="1" x14ac:dyDescent="0.2">
      <c r="A132" s="81"/>
      <c r="B132" s="81"/>
      <c r="C132" s="81"/>
      <c r="D132" s="81"/>
      <c r="E132" s="278"/>
      <c r="G132" s="77"/>
      <c r="H132" s="77"/>
      <c r="T132" s="77"/>
      <c r="U132" s="77"/>
      <c r="V132" s="77"/>
      <c r="W132" s="77"/>
      <c r="Z132" s="77"/>
      <c r="AA132" s="77"/>
      <c r="AB132" s="77"/>
      <c r="AC132" s="77"/>
      <c r="AD132" s="78"/>
      <c r="AE132" s="77"/>
      <c r="AF132" s="77"/>
      <c r="AG132" s="77"/>
    </row>
    <row r="133" spans="1:33" s="79" customFormat="1" x14ac:dyDescent="0.2">
      <c r="A133" s="81"/>
      <c r="B133" s="81"/>
      <c r="C133" s="81"/>
      <c r="D133" s="81"/>
      <c r="E133" s="278"/>
      <c r="G133" s="77"/>
      <c r="H133" s="77"/>
      <c r="T133" s="77"/>
      <c r="U133" s="77"/>
      <c r="V133" s="77"/>
      <c r="W133" s="77"/>
      <c r="Z133" s="77"/>
      <c r="AA133" s="77"/>
      <c r="AB133" s="77"/>
      <c r="AC133" s="77"/>
      <c r="AD133" s="78"/>
      <c r="AE133" s="77"/>
      <c r="AF133" s="77"/>
      <c r="AG133" s="77"/>
    </row>
    <row r="134" spans="1:33" s="79" customFormat="1" x14ac:dyDescent="0.2">
      <c r="A134" s="81"/>
      <c r="B134" s="81"/>
      <c r="C134" s="81"/>
      <c r="D134" s="81"/>
      <c r="E134" s="278"/>
      <c r="G134" s="77"/>
      <c r="H134" s="77"/>
      <c r="T134" s="77"/>
      <c r="U134" s="77"/>
      <c r="V134" s="77"/>
      <c r="W134" s="77"/>
      <c r="Z134" s="77"/>
      <c r="AA134" s="77"/>
      <c r="AB134" s="77"/>
      <c r="AC134" s="77"/>
      <c r="AD134" s="78"/>
      <c r="AE134" s="77"/>
      <c r="AF134" s="77"/>
      <c r="AG134" s="77"/>
    </row>
    <row r="135" spans="1:33" s="79" customFormat="1" x14ac:dyDescent="0.2">
      <c r="A135" s="81"/>
      <c r="B135" s="81"/>
      <c r="C135" s="81"/>
      <c r="D135" s="81"/>
      <c r="E135" s="278"/>
      <c r="G135" s="77"/>
      <c r="H135" s="77"/>
      <c r="T135" s="77"/>
      <c r="U135" s="77"/>
      <c r="V135" s="77"/>
      <c r="W135" s="77"/>
      <c r="Z135" s="77"/>
      <c r="AA135" s="77"/>
      <c r="AB135" s="77"/>
      <c r="AC135" s="77"/>
      <c r="AD135" s="78"/>
      <c r="AE135" s="77"/>
      <c r="AF135" s="77"/>
      <c r="AG135" s="77"/>
    </row>
    <row r="136" spans="1:33" s="79" customFormat="1" x14ac:dyDescent="0.2">
      <c r="A136" s="81"/>
      <c r="B136" s="81"/>
      <c r="C136" s="81"/>
      <c r="D136" s="81"/>
      <c r="E136" s="278"/>
      <c r="G136" s="77"/>
      <c r="H136" s="77"/>
      <c r="T136" s="77"/>
      <c r="U136" s="77"/>
      <c r="V136" s="77"/>
      <c r="W136" s="77"/>
      <c r="Z136" s="77"/>
      <c r="AA136" s="77"/>
      <c r="AB136" s="77"/>
      <c r="AC136" s="77"/>
      <c r="AD136" s="78"/>
      <c r="AE136" s="77"/>
      <c r="AF136" s="77"/>
      <c r="AG136" s="77"/>
    </row>
    <row r="137" spans="1:33" s="79" customFormat="1" x14ac:dyDescent="0.2">
      <c r="A137" s="81"/>
      <c r="B137" s="81"/>
      <c r="C137" s="81"/>
      <c r="D137" s="81"/>
      <c r="E137" s="278"/>
      <c r="G137" s="77"/>
      <c r="H137" s="77"/>
      <c r="T137" s="77"/>
      <c r="U137" s="77"/>
      <c r="V137" s="77"/>
      <c r="W137" s="77"/>
      <c r="Z137" s="77"/>
      <c r="AA137" s="77"/>
      <c r="AB137" s="77"/>
      <c r="AC137" s="77"/>
      <c r="AD137" s="78"/>
      <c r="AE137" s="77"/>
      <c r="AF137" s="77"/>
      <c r="AG137" s="77"/>
    </row>
    <row r="138" spans="1:33" s="79" customFormat="1" x14ac:dyDescent="0.2">
      <c r="A138" s="81"/>
      <c r="B138" s="81"/>
      <c r="C138" s="81"/>
      <c r="D138" s="81"/>
      <c r="E138" s="278"/>
      <c r="G138" s="77"/>
      <c r="H138" s="77"/>
      <c r="T138" s="77"/>
      <c r="U138" s="77"/>
      <c r="V138" s="77"/>
      <c r="W138" s="77"/>
      <c r="Z138" s="77"/>
      <c r="AA138" s="77"/>
      <c r="AB138" s="77"/>
      <c r="AC138" s="77"/>
      <c r="AD138" s="78"/>
      <c r="AE138" s="77"/>
      <c r="AF138" s="77"/>
      <c r="AG138" s="77"/>
    </row>
    <row r="139" spans="1:33" s="79" customFormat="1" x14ac:dyDescent="0.2">
      <c r="A139" s="81"/>
      <c r="B139" s="81"/>
      <c r="C139" s="81"/>
      <c r="D139" s="81"/>
      <c r="E139" s="278"/>
      <c r="G139" s="77"/>
      <c r="H139" s="77"/>
      <c r="T139" s="77"/>
      <c r="U139" s="77"/>
      <c r="V139" s="77"/>
      <c r="W139" s="77"/>
      <c r="Z139" s="77"/>
      <c r="AA139" s="77"/>
      <c r="AB139" s="77"/>
      <c r="AC139" s="77"/>
      <c r="AD139" s="78"/>
      <c r="AE139" s="77"/>
      <c r="AF139" s="77"/>
      <c r="AG139" s="77"/>
    </row>
    <row r="140" spans="1:33" s="79" customFormat="1" x14ac:dyDescent="0.2">
      <c r="A140" s="81"/>
      <c r="B140" s="81"/>
      <c r="C140" s="81"/>
      <c r="D140" s="81"/>
      <c r="E140" s="278"/>
      <c r="G140" s="77"/>
      <c r="H140" s="77"/>
      <c r="T140" s="77"/>
      <c r="U140" s="77"/>
      <c r="V140" s="77"/>
      <c r="W140" s="77"/>
      <c r="Z140" s="77"/>
      <c r="AA140" s="77"/>
      <c r="AB140" s="77"/>
      <c r="AC140" s="77"/>
      <c r="AD140" s="78"/>
      <c r="AE140" s="77"/>
      <c r="AF140" s="77"/>
      <c r="AG140" s="77"/>
    </row>
    <row r="141" spans="1:33" s="79" customFormat="1" x14ac:dyDescent="0.2">
      <c r="A141" s="81"/>
      <c r="B141" s="81"/>
      <c r="C141" s="81"/>
      <c r="D141" s="81"/>
      <c r="E141" s="278"/>
      <c r="G141" s="77"/>
      <c r="H141" s="77"/>
      <c r="T141" s="77"/>
      <c r="U141" s="77"/>
      <c r="V141" s="77"/>
      <c r="W141" s="77"/>
      <c r="Z141" s="77"/>
      <c r="AA141" s="77"/>
      <c r="AB141" s="77"/>
      <c r="AC141" s="77"/>
      <c r="AD141" s="78"/>
      <c r="AE141" s="77"/>
      <c r="AF141" s="77"/>
      <c r="AG141" s="77"/>
    </row>
    <row r="142" spans="1:33" s="79" customFormat="1" x14ac:dyDescent="0.2">
      <c r="A142" s="81"/>
      <c r="B142" s="81"/>
      <c r="C142" s="81"/>
      <c r="D142" s="81"/>
      <c r="E142" s="278"/>
      <c r="G142" s="77"/>
      <c r="H142" s="77"/>
      <c r="T142" s="77"/>
      <c r="U142" s="77"/>
      <c r="V142" s="77"/>
      <c r="W142" s="77"/>
      <c r="Z142" s="77"/>
      <c r="AA142" s="77"/>
      <c r="AB142" s="77"/>
      <c r="AC142" s="77"/>
      <c r="AD142" s="78"/>
      <c r="AE142" s="77"/>
      <c r="AF142" s="77"/>
      <c r="AG142" s="77"/>
    </row>
    <row r="143" spans="1:33" s="79" customFormat="1" x14ac:dyDescent="0.2">
      <c r="A143" s="81"/>
      <c r="B143" s="81"/>
      <c r="C143" s="81"/>
      <c r="D143" s="81"/>
      <c r="E143" s="278"/>
      <c r="G143" s="77"/>
      <c r="H143" s="77"/>
      <c r="T143" s="77"/>
      <c r="U143" s="77"/>
      <c r="V143" s="77"/>
      <c r="W143" s="77"/>
      <c r="Z143" s="77"/>
      <c r="AA143" s="77"/>
      <c r="AB143" s="77"/>
      <c r="AC143" s="77"/>
      <c r="AD143" s="78"/>
      <c r="AE143" s="77"/>
      <c r="AF143" s="77"/>
      <c r="AG143" s="77"/>
    </row>
    <row r="144" spans="1:33" s="79" customFormat="1" x14ac:dyDescent="0.2">
      <c r="A144" s="81"/>
      <c r="B144" s="81"/>
      <c r="C144" s="81"/>
      <c r="D144" s="81"/>
      <c r="E144" s="278"/>
      <c r="G144" s="77"/>
      <c r="H144" s="77"/>
      <c r="T144" s="77"/>
      <c r="U144" s="77"/>
      <c r="V144" s="77"/>
      <c r="W144" s="77"/>
      <c r="Z144" s="77"/>
      <c r="AA144" s="77"/>
      <c r="AB144" s="77"/>
      <c r="AC144" s="77"/>
      <c r="AD144" s="78"/>
      <c r="AE144" s="77"/>
      <c r="AF144" s="77"/>
      <c r="AG144" s="77"/>
    </row>
    <row r="145" spans="1:33" s="79" customFormat="1" x14ac:dyDescent="0.2">
      <c r="A145" s="81"/>
      <c r="B145" s="81"/>
      <c r="C145" s="81"/>
      <c r="D145" s="81"/>
      <c r="E145" s="278"/>
      <c r="G145" s="77"/>
      <c r="H145" s="77"/>
      <c r="T145" s="77"/>
      <c r="U145" s="77"/>
      <c r="V145" s="77"/>
      <c r="W145" s="77"/>
      <c r="Z145" s="77"/>
      <c r="AA145" s="77"/>
      <c r="AB145" s="77"/>
      <c r="AC145" s="77"/>
      <c r="AD145" s="78"/>
      <c r="AE145" s="77"/>
      <c r="AF145" s="77"/>
      <c r="AG145" s="77"/>
    </row>
    <row r="146" spans="1:33" s="79" customFormat="1" x14ac:dyDescent="0.2">
      <c r="A146" s="81"/>
      <c r="B146" s="81"/>
      <c r="C146" s="81"/>
      <c r="D146" s="81"/>
      <c r="E146" s="278"/>
      <c r="G146" s="77"/>
      <c r="H146" s="77"/>
      <c r="T146" s="77"/>
      <c r="U146" s="77"/>
      <c r="V146" s="77"/>
      <c r="W146" s="77"/>
      <c r="Z146" s="77"/>
      <c r="AA146" s="77"/>
      <c r="AB146" s="77"/>
      <c r="AC146" s="77"/>
      <c r="AD146" s="78"/>
      <c r="AE146" s="77"/>
      <c r="AF146" s="77"/>
      <c r="AG146" s="77"/>
    </row>
    <row r="147" spans="1:33" s="79" customFormat="1" x14ac:dyDescent="0.2">
      <c r="A147" s="81"/>
      <c r="B147" s="81"/>
      <c r="C147" s="81"/>
      <c r="D147" s="81"/>
      <c r="E147" s="278"/>
      <c r="G147" s="77"/>
      <c r="H147" s="77"/>
      <c r="T147" s="77"/>
      <c r="U147" s="77"/>
      <c r="V147" s="77"/>
      <c r="W147" s="77"/>
      <c r="Z147" s="77"/>
      <c r="AA147" s="77"/>
      <c r="AB147" s="77"/>
      <c r="AC147" s="77"/>
      <c r="AD147" s="78"/>
      <c r="AE147" s="77"/>
      <c r="AF147" s="77"/>
      <c r="AG147" s="77"/>
    </row>
    <row r="148" spans="1:33" s="79" customFormat="1" x14ac:dyDescent="0.2">
      <c r="A148" s="81"/>
      <c r="B148" s="81"/>
      <c r="C148" s="81"/>
      <c r="D148" s="81"/>
      <c r="E148" s="278"/>
      <c r="G148" s="77"/>
      <c r="H148" s="77"/>
      <c r="T148" s="77"/>
      <c r="U148" s="77"/>
      <c r="V148" s="77"/>
      <c r="W148" s="77"/>
      <c r="Z148" s="77"/>
      <c r="AA148" s="77"/>
      <c r="AB148" s="77"/>
      <c r="AC148" s="77"/>
      <c r="AD148" s="78"/>
      <c r="AE148" s="77"/>
      <c r="AF148" s="77"/>
      <c r="AG148" s="77"/>
    </row>
    <row r="149" spans="1:33" s="79" customFormat="1" x14ac:dyDescent="0.2">
      <c r="A149" s="81"/>
      <c r="B149" s="81"/>
      <c r="C149" s="81"/>
      <c r="D149" s="81"/>
      <c r="E149" s="278"/>
      <c r="G149" s="77"/>
      <c r="H149" s="77"/>
      <c r="T149" s="77"/>
      <c r="U149" s="77"/>
      <c r="V149" s="77"/>
      <c r="W149" s="77"/>
      <c r="Z149" s="77"/>
      <c r="AA149" s="77"/>
      <c r="AB149" s="77"/>
      <c r="AC149" s="77"/>
      <c r="AD149" s="78"/>
      <c r="AE149" s="77"/>
      <c r="AF149" s="77"/>
      <c r="AG149" s="77"/>
    </row>
    <row r="150" spans="1:33" s="79" customFormat="1" x14ac:dyDescent="0.2">
      <c r="A150" s="81"/>
      <c r="B150" s="81"/>
      <c r="C150" s="81"/>
      <c r="D150" s="81"/>
      <c r="E150" s="278"/>
      <c r="G150" s="77"/>
      <c r="H150" s="77"/>
      <c r="T150" s="77"/>
      <c r="U150" s="77"/>
      <c r="V150" s="77"/>
      <c r="W150" s="77"/>
      <c r="Z150" s="77"/>
      <c r="AA150" s="77"/>
      <c r="AB150" s="77"/>
      <c r="AC150" s="77"/>
      <c r="AD150" s="78"/>
      <c r="AE150" s="77"/>
      <c r="AF150" s="77"/>
      <c r="AG150" s="77"/>
    </row>
    <row r="151" spans="1:33" s="79" customFormat="1" x14ac:dyDescent="0.2">
      <c r="A151" s="81"/>
      <c r="B151" s="81"/>
      <c r="C151" s="81"/>
      <c r="D151" s="81"/>
      <c r="E151" s="278"/>
      <c r="G151" s="77"/>
      <c r="H151" s="77"/>
      <c r="T151" s="77"/>
      <c r="U151" s="77"/>
      <c r="V151" s="77"/>
      <c r="W151" s="77"/>
      <c r="Z151" s="77"/>
      <c r="AA151" s="77"/>
      <c r="AB151" s="77"/>
      <c r="AC151" s="77"/>
      <c r="AD151" s="78"/>
      <c r="AE151" s="77"/>
      <c r="AF151" s="77"/>
      <c r="AG151" s="77"/>
    </row>
    <row r="152" spans="1:33" s="79" customFormat="1" x14ac:dyDescent="0.2">
      <c r="A152" s="81"/>
      <c r="B152" s="81"/>
      <c r="C152" s="81"/>
      <c r="D152" s="81"/>
      <c r="E152" s="278"/>
      <c r="G152" s="77"/>
      <c r="H152" s="77"/>
      <c r="T152" s="77"/>
      <c r="U152" s="77"/>
      <c r="V152" s="77"/>
      <c r="W152" s="77"/>
      <c r="Z152" s="77"/>
      <c r="AA152" s="77"/>
      <c r="AB152" s="77"/>
      <c r="AC152" s="77"/>
      <c r="AD152" s="78"/>
      <c r="AE152" s="77"/>
      <c r="AF152" s="77"/>
      <c r="AG152" s="77"/>
    </row>
    <row r="153" spans="1:33" s="79" customFormat="1" x14ac:dyDescent="0.2">
      <c r="A153" s="81"/>
      <c r="B153" s="81"/>
      <c r="C153" s="81"/>
      <c r="D153" s="81"/>
      <c r="E153" s="278"/>
      <c r="G153" s="77"/>
      <c r="H153" s="77"/>
      <c r="T153" s="77"/>
      <c r="U153" s="77"/>
      <c r="V153" s="77"/>
      <c r="W153" s="77"/>
      <c r="Z153" s="77"/>
      <c r="AA153" s="77"/>
      <c r="AB153" s="77"/>
      <c r="AC153" s="77"/>
      <c r="AD153" s="78"/>
      <c r="AE153" s="77"/>
      <c r="AF153" s="77"/>
      <c r="AG153" s="77"/>
    </row>
    <row r="154" spans="1:33" s="79" customFormat="1" x14ac:dyDescent="0.2">
      <c r="A154" s="81"/>
      <c r="B154" s="81"/>
      <c r="C154" s="81"/>
      <c r="D154" s="81"/>
      <c r="E154" s="278"/>
      <c r="G154" s="77"/>
      <c r="H154" s="77"/>
      <c r="T154" s="77"/>
      <c r="U154" s="77"/>
      <c r="V154" s="77"/>
      <c r="W154" s="77"/>
      <c r="Z154" s="77"/>
      <c r="AA154" s="77"/>
      <c r="AB154" s="77"/>
      <c r="AC154" s="77"/>
      <c r="AD154" s="78"/>
      <c r="AE154" s="77"/>
      <c r="AF154" s="77"/>
      <c r="AG154" s="77"/>
    </row>
    <row r="155" spans="1:33" s="79" customFormat="1" x14ac:dyDescent="0.2">
      <c r="A155" s="81"/>
      <c r="B155" s="81"/>
      <c r="C155" s="81"/>
      <c r="D155" s="81"/>
      <c r="E155" s="278"/>
      <c r="G155" s="77"/>
      <c r="H155" s="77"/>
      <c r="T155" s="77"/>
      <c r="U155" s="77"/>
      <c r="V155" s="77"/>
      <c r="W155" s="77"/>
      <c r="Z155" s="77"/>
      <c r="AA155" s="77"/>
      <c r="AB155" s="77"/>
      <c r="AC155" s="77"/>
      <c r="AD155" s="78"/>
      <c r="AE155" s="77"/>
      <c r="AF155" s="77"/>
      <c r="AG155" s="77"/>
    </row>
    <row r="156" spans="1:33" s="79" customFormat="1" x14ac:dyDescent="0.2">
      <c r="A156" s="81"/>
      <c r="B156" s="81"/>
      <c r="C156" s="81"/>
      <c r="D156" s="81"/>
      <c r="E156" s="278"/>
      <c r="G156" s="77"/>
      <c r="H156" s="77"/>
      <c r="T156" s="77"/>
      <c r="U156" s="77"/>
      <c r="V156" s="77"/>
      <c r="W156" s="77"/>
      <c r="Z156" s="77"/>
      <c r="AA156" s="77"/>
      <c r="AB156" s="77"/>
      <c r="AC156" s="77"/>
      <c r="AD156" s="78"/>
      <c r="AE156" s="77"/>
      <c r="AF156" s="77"/>
      <c r="AG156" s="77"/>
    </row>
    <row r="157" spans="1:33" s="79" customFormat="1" x14ac:dyDescent="0.2">
      <c r="A157" s="81"/>
      <c r="B157" s="81"/>
      <c r="C157" s="81"/>
      <c r="D157" s="81"/>
      <c r="E157" s="278"/>
      <c r="G157" s="77"/>
      <c r="H157" s="77"/>
      <c r="T157" s="77"/>
      <c r="U157" s="77"/>
      <c r="V157" s="77"/>
      <c r="W157" s="77"/>
      <c r="Z157" s="77"/>
      <c r="AA157" s="77"/>
      <c r="AB157" s="77"/>
      <c r="AC157" s="77"/>
      <c r="AD157" s="78"/>
      <c r="AE157" s="77"/>
      <c r="AF157" s="77"/>
      <c r="AG157" s="77"/>
    </row>
    <row r="158" spans="1:33" s="79" customFormat="1" x14ac:dyDescent="0.2">
      <c r="A158" s="81"/>
      <c r="B158" s="81"/>
      <c r="C158" s="81"/>
      <c r="D158" s="81"/>
      <c r="E158" s="278"/>
      <c r="G158" s="77"/>
      <c r="H158" s="77"/>
      <c r="T158" s="77"/>
      <c r="U158" s="77"/>
      <c r="V158" s="77"/>
      <c r="W158" s="77"/>
      <c r="Z158" s="77"/>
      <c r="AA158" s="77"/>
      <c r="AB158" s="77"/>
      <c r="AC158" s="77"/>
      <c r="AD158" s="78"/>
      <c r="AE158" s="77"/>
      <c r="AF158" s="77"/>
      <c r="AG158" s="77"/>
    </row>
    <row r="159" spans="1:33" s="79" customFormat="1" x14ac:dyDescent="0.2">
      <c r="A159" s="81"/>
      <c r="B159" s="81"/>
      <c r="C159" s="81"/>
      <c r="D159" s="81"/>
      <c r="E159" s="278"/>
      <c r="G159" s="77"/>
      <c r="H159" s="77"/>
      <c r="T159" s="77"/>
      <c r="U159" s="77"/>
      <c r="V159" s="77"/>
      <c r="W159" s="77"/>
      <c r="Z159" s="77"/>
      <c r="AA159" s="77"/>
      <c r="AB159" s="77"/>
      <c r="AC159" s="77"/>
      <c r="AD159" s="78"/>
      <c r="AE159" s="77"/>
      <c r="AF159" s="77"/>
      <c r="AG159" s="77"/>
    </row>
    <row r="160" spans="1:33" s="79" customFormat="1" x14ac:dyDescent="0.2">
      <c r="A160" s="81"/>
      <c r="B160" s="81"/>
      <c r="C160" s="81"/>
      <c r="D160" s="81"/>
      <c r="E160" s="278"/>
      <c r="G160" s="77"/>
      <c r="H160" s="77"/>
      <c r="T160" s="77"/>
      <c r="U160" s="77"/>
      <c r="V160" s="77"/>
      <c r="W160" s="77"/>
      <c r="Z160" s="77"/>
      <c r="AA160" s="77"/>
      <c r="AB160" s="77"/>
      <c r="AC160" s="77"/>
      <c r="AD160" s="78"/>
      <c r="AE160" s="77"/>
      <c r="AF160" s="77"/>
      <c r="AG160" s="77"/>
    </row>
    <row r="161" spans="1:33" s="79" customFormat="1" x14ac:dyDescent="0.2">
      <c r="A161" s="81"/>
      <c r="B161" s="81"/>
      <c r="C161" s="81"/>
      <c r="D161" s="81"/>
      <c r="E161" s="278"/>
      <c r="G161" s="77"/>
      <c r="H161" s="77"/>
      <c r="T161" s="77"/>
      <c r="U161" s="77"/>
      <c r="V161" s="77"/>
      <c r="W161" s="77"/>
      <c r="Z161" s="77"/>
      <c r="AA161" s="77"/>
      <c r="AB161" s="77"/>
      <c r="AC161" s="77"/>
      <c r="AD161" s="78"/>
      <c r="AE161" s="77"/>
      <c r="AF161" s="77"/>
      <c r="AG161" s="77"/>
    </row>
    <row r="162" spans="1:33" s="79" customFormat="1" x14ac:dyDescent="0.2">
      <c r="A162" s="81"/>
      <c r="B162" s="81"/>
      <c r="C162" s="81"/>
      <c r="D162" s="81"/>
      <c r="E162" s="278"/>
      <c r="G162" s="77"/>
      <c r="H162" s="77"/>
      <c r="T162" s="77"/>
      <c r="U162" s="77"/>
      <c r="V162" s="77"/>
      <c r="W162" s="77"/>
      <c r="Z162" s="77"/>
      <c r="AA162" s="77"/>
      <c r="AB162" s="77"/>
      <c r="AC162" s="77"/>
      <c r="AD162" s="78"/>
      <c r="AE162" s="77"/>
      <c r="AF162" s="77"/>
      <c r="AG162" s="77"/>
    </row>
    <row r="163" spans="1:33" s="79" customFormat="1" x14ac:dyDescent="0.2">
      <c r="A163" s="81"/>
      <c r="B163" s="81"/>
      <c r="C163" s="81"/>
      <c r="D163" s="81"/>
      <c r="E163" s="278"/>
      <c r="G163" s="77"/>
      <c r="H163" s="77"/>
      <c r="T163" s="77"/>
      <c r="U163" s="77"/>
      <c r="V163" s="77"/>
      <c r="W163" s="77"/>
      <c r="Z163" s="77"/>
      <c r="AA163" s="77"/>
      <c r="AB163" s="77"/>
      <c r="AC163" s="77"/>
      <c r="AD163" s="78"/>
      <c r="AE163" s="77"/>
      <c r="AF163" s="77"/>
      <c r="AG163" s="77"/>
    </row>
    <row r="164" spans="1:33" s="79" customFormat="1" x14ac:dyDescent="0.2">
      <c r="A164" s="81"/>
      <c r="B164" s="81"/>
      <c r="C164" s="81"/>
      <c r="D164" s="81"/>
      <c r="E164" s="278"/>
      <c r="G164" s="77"/>
      <c r="H164" s="77"/>
      <c r="T164" s="77"/>
      <c r="U164" s="77"/>
      <c r="V164" s="77"/>
      <c r="W164" s="77"/>
      <c r="Z164" s="77"/>
      <c r="AA164" s="77"/>
      <c r="AB164" s="77"/>
      <c r="AC164" s="77"/>
      <c r="AD164" s="78"/>
      <c r="AE164" s="77"/>
      <c r="AF164" s="77"/>
      <c r="AG164" s="77"/>
    </row>
    <row r="165" spans="1:33" s="79" customFormat="1" x14ac:dyDescent="0.2">
      <c r="A165" s="81"/>
      <c r="B165" s="81"/>
      <c r="C165" s="81"/>
      <c r="D165" s="81"/>
      <c r="E165" s="278"/>
      <c r="G165" s="77"/>
      <c r="H165" s="77"/>
      <c r="T165" s="77"/>
      <c r="U165" s="77"/>
      <c r="V165" s="77"/>
      <c r="W165" s="77"/>
      <c r="Z165" s="77"/>
      <c r="AA165" s="77"/>
      <c r="AB165" s="77"/>
      <c r="AC165" s="77"/>
      <c r="AD165" s="78"/>
      <c r="AE165" s="77"/>
      <c r="AF165" s="77"/>
      <c r="AG165" s="77"/>
    </row>
    <row r="166" spans="1:33" s="79" customFormat="1" x14ac:dyDescent="0.2">
      <c r="A166" s="81"/>
      <c r="B166" s="81"/>
      <c r="C166" s="81"/>
      <c r="D166" s="81"/>
      <c r="E166" s="278"/>
      <c r="G166" s="77"/>
      <c r="H166" s="77"/>
      <c r="T166" s="77"/>
      <c r="U166" s="77"/>
      <c r="V166" s="77"/>
      <c r="W166" s="77"/>
      <c r="Z166" s="77"/>
      <c r="AA166" s="77"/>
      <c r="AB166" s="77"/>
      <c r="AC166" s="77"/>
      <c r="AD166" s="78"/>
      <c r="AE166" s="77"/>
      <c r="AF166" s="77"/>
      <c r="AG166" s="77"/>
    </row>
    <row r="167" spans="1:33" s="79" customFormat="1" x14ac:dyDescent="0.2">
      <c r="A167" s="81"/>
      <c r="B167" s="81"/>
      <c r="C167" s="81"/>
      <c r="D167" s="81"/>
      <c r="E167" s="278"/>
      <c r="G167" s="77"/>
      <c r="H167" s="77"/>
      <c r="T167" s="77"/>
      <c r="U167" s="77"/>
      <c r="V167" s="77"/>
      <c r="W167" s="77"/>
      <c r="Z167" s="77"/>
      <c r="AA167" s="77"/>
      <c r="AB167" s="77"/>
      <c r="AC167" s="77"/>
      <c r="AD167" s="78"/>
      <c r="AE167" s="77"/>
      <c r="AF167" s="77"/>
      <c r="AG167" s="77"/>
    </row>
    <row r="168" spans="1:33" s="79" customFormat="1" x14ac:dyDescent="0.2">
      <c r="A168" s="81"/>
      <c r="B168" s="81"/>
      <c r="C168" s="81"/>
      <c r="D168" s="81"/>
      <c r="E168" s="278"/>
      <c r="G168" s="77"/>
      <c r="H168" s="77"/>
      <c r="T168" s="77"/>
      <c r="U168" s="77"/>
      <c r="V168" s="77"/>
      <c r="W168" s="77"/>
      <c r="Z168" s="77"/>
      <c r="AA168" s="77"/>
      <c r="AB168" s="77"/>
      <c r="AC168" s="77"/>
      <c r="AD168" s="78"/>
      <c r="AE168" s="77"/>
      <c r="AF168" s="77"/>
      <c r="AG168" s="77"/>
    </row>
    <row r="169" spans="1:33" s="79" customFormat="1" x14ac:dyDescent="0.2">
      <c r="A169" s="81"/>
      <c r="B169" s="81"/>
      <c r="C169" s="81"/>
      <c r="D169" s="81"/>
      <c r="E169" s="278"/>
      <c r="G169" s="77"/>
      <c r="H169" s="77"/>
      <c r="T169" s="77"/>
      <c r="U169" s="77"/>
      <c r="V169" s="77"/>
      <c r="W169" s="77"/>
      <c r="Z169" s="77"/>
      <c r="AA169" s="77"/>
      <c r="AB169" s="77"/>
      <c r="AC169" s="77"/>
      <c r="AD169" s="78"/>
      <c r="AE169" s="77"/>
      <c r="AF169" s="77"/>
      <c r="AG169" s="77"/>
    </row>
    <row r="170" spans="1:33" s="79" customFormat="1" x14ac:dyDescent="0.2">
      <c r="A170" s="81"/>
      <c r="B170" s="81"/>
      <c r="C170" s="81"/>
      <c r="D170" s="81"/>
      <c r="E170" s="278"/>
      <c r="G170" s="77"/>
      <c r="H170" s="77"/>
      <c r="T170" s="77"/>
      <c r="U170" s="77"/>
      <c r="V170" s="77"/>
      <c r="W170" s="77"/>
      <c r="Z170" s="77"/>
      <c r="AA170" s="77"/>
      <c r="AB170" s="77"/>
      <c r="AC170" s="77"/>
      <c r="AD170" s="78"/>
      <c r="AE170" s="77"/>
      <c r="AF170" s="77"/>
      <c r="AG170" s="77"/>
    </row>
    <row r="171" spans="1:33" s="79" customFormat="1" x14ac:dyDescent="0.2">
      <c r="A171" s="81"/>
      <c r="B171" s="81"/>
      <c r="C171" s="81"/>
      <c r="D171" s="81"/>
      <c r="E171" s="278"/>
      <c r="G171" s="77"/>
      <c r="H171" s="77"/>
      <c r="T171" s="77"/>
      <c r="U171" s="77"/>
      <c r="V171" s="77"/>
      <c r="W171" s="77"/>
      <c r="Z171" s="77"/>
      <c r="AA171" s="77"/>
      <c r="AB171" s="77"/>
      <c r="AC171" s="77"/>
      <c r="AD171" s="78"/>
      <c r="AE171" s="77"/>
      <c r="AF171" s="77"/>
      <c r="AG171" s="77"/>
    </row>
    <row r="172" spans="1:33" s="79" customFormat="1" x14ac:dyDescent="0.2">
      <c r="A172" s="81"/>
      <c r="B172" s="81"/>
      <c r="C172" s="81"/>
      <c r="D172" s="81"/>
      <c r="E172" s="278"/>
      <c r="G172" s="77"/>
      <c r="H172" s="77"/>
      <c r="T172" s="77"/>
      <c r="U172" s="77"/>
      <c r="V172" s="77"/>
      <c r="W172" s="77"/>
      <c r="Z172" s="77"/>
      <c r="AA172" s="77"/>
      <c r="AB172" s="77"/>
      <c r="AC172" s="77"/>
      <c r="AD172" s="78"/>
      <c r="AE172" s="77"/>
      <c r="AF172" s="77"/>
      <c r="AG172" s="77"/>
    </row>
    <row r="173" spans="1:33" s="79" customFormat="1" x14ac:dyDescent="0.2">
      <c r="A173" s="81"/>
      <c r="B173" s="81"/>
      <c r="C173" s="81"/>
      <c r="D173" s="81"/>
      <c r="E173" s="278"/>
      <c r="G173" s="77"/>
      <c r="H173" s="77"/>
      <c r="T173" s="77"/>
      <c r="U173" s="77"/>
      <c r="V173" s="77"/>
      <c r="W173" s="77"/>
      <c r="Z173" s="77"/>
      <c r="AA173" s="77"/>
      <c r="AB173" s="77"/>
      <c r="AC173" s="77"/>
      <c r="AD173" s="78"/>
      <c r="AE173" s="77"/>
      <c r="AF173" s="77"/>
      <c r="AG173" s="77"/>
    </row>
    <row r="174" spans="1:33" s="79" customFormat="1" x14ac:dyDescent="0.2">
      <c r="A174" s="81"/>
      <c r="B174" s="81"/>
      <c r="C174" s="81"/>
      <c r="D174" s="81"/>
      <c r="E174" s="278"/>
      <c r="G174" s="77"/>
      <c r="H174" s="77"/>
      <c r="T174" s="77"/>
      <c r="U174" s="77"/>
      <c r="V174" s="77"/>
      <c r="W174" s="77"/>
      <c r="Z174" s="77"/>
      <c r="AA174" s="77"/>
      <c r="AB174" s="77"/>
      <c r="AC174" s="77"/>
      <c r="AD174" s="78"/>
      <c r="AE174" s="77"/>
      <c r="AF174" s="77"/>
      <c r="AG174" s="77"/>
    </row>
    <row r="175" spans="1:33" s="79" customFormat="1" x14ac:dyDescent="0.2">
      <c r="A175" s="81"/>
      <c r="B175" s="81"/>
      <c r="C175" s="81"/>
      <c r="D175" s="81"/>
      <c r="E175" s="278"/>
      <c r="G175" s="77"/>
      <c r="H175" s="77"/>
      <c r="T175" s="77"/>
      <c r="U175" s="77"/>
      <c r="V175" s="77"/>
      <c r="W175" s="77"/>
      <c r="Z175" s="77"/>
      <c r="AA175" s="77"/>
      <c r="AB175" s="77"/>
      <c r="AC175" s="77"/>
      <c r="AD175" s="78"/>
      <c r="AE175" s="77"/>
      <c r="AF175" s="77"/>
      <c r="AG175" s="77"/>
    </row>
    <row r="176" spans="1:33" s="79" customFormat="1" x14ac:dyDescent="0.2">
      <c r="A176" s="81"/>
      <c r="B176" s="81"/>
      <c r="C176" s="81"/>
      <c r="D176" s="81"/>
      <c r="E176" s="278"/>
      <c r="G176" s="77"/>
      <c r="H176" s="77"/>
      <c r="T176" s="77"/>
      <c r="U176" s="77"/>
      <c r="V176" s="77"/>
      <c r="W176" s="77"/>
      <c r="Z176" s="77"/>
      <c r="AA176" s="77"/>
      <c r="AB176" s="77"/>
      <c r="AC176" s="77"/>
      <c r="AD176" s="78"/>
      <c r="AE176" s="77"/>
      <c r="AF176" s="77"/>
      <c r="AG176" s="77"/>
    </row>
    <row r="177" spans="1:33" s="79" customFormat="1" x14ac:dyDescent="0.2">
      <c r="A177" s="81"/>
      <c r="B177" s="81"/>
      <c r="C177" s="81"/>
      <c r="D177" s="81"/>
      <c r="E177" s="278"/>
      <c r="G177" s="77"/>
      <c r="H177" s="77"/>
      <c r="T177" s="77"/>
      <c r="U177" s="77"/>
      <c r="V177" s="77"/>
      <c r="W177" s="77"/>
      <c r="Z177" s="77"/>
      <c r="AA177" s="77"/>
      <c r="AB177" s="77"/>
      <c r="AC177" s="77"/>
      <c r="AD177" s="78"/>
      <c r="AE177" s="77"/>
      <c r="AF177" s="77"/>
      <c r="AG177" s="77"/>
    </row>
    <row r="178" spans="1:33" s="79" customFormat="1" x14ac:dyDescent="0.2">
      <c r="A178" s="81"/>
      <c r="B178" s="81"/>
      <c r="C178" s="81"/>
      <c r="D178" s="81"/>
      <c r="E178" s="278"/>
      <c r="G178" s="77"/>
      <c r="H178" s="77"/>
      <c r="T178" s="77"/>
      <c r="U178" s="77"/>
      <c r="V178" s="77"/>
      <c r="W178" s="77"/>
      <c r="Z178" s="77"/>
      <c r="AA178" s="77"/>
      <c r="AB178" s="77"/>
      <c r="AC178" s="77"/>
      <c r="AD178" s="78"/>
      <c r="AE178" s="77"/>
      <c r="AF178" s="77"/>
      <c r="AG178" s="77"/>
    </row>
    <row r="179" spans="1:33" s="79" customFormat="1" x14ac:dyDescent="0.2">
      <c r="A179" s="81"/>
      <c r="B179" s="81"/>
      <c r="C179" s="81"/>
      <c r="D179" s="81"/>
      <c r="E179" s="278"/>
      <c r="G179" s="77"/>
      <c r="H179" s="77"/>
      <c r="T179" s="77"/>
      <c r="U179" s="77"/>
      <c r="V179" s="77"/>
      <c r="W179" s="77"/>
      <c r="Z179" s="77"/>
      <c r="AA179" s="77"/>
      <c r="AB179" s="77"/>
      <c r="AC179" s="77"/>
      <c r="AD179" s="78"/>
      <c r="AE179" s="77"/>
      <c r="AF179" s="77"/>
      <c r="AG179" s="77"/>
    </row>
    <row r="180" spans="1:33" s="79" customFormat="1" x14ac:dyDescent="0.2">
      <c r="A180" s="81"/>
      <c r="B180" s="81"/>
      <c r="C180" s="81"/>
      <c r="D180" s="81"/>
      <c r="E180" s="278"/>
      <c r="G180" s="77"/>
      <c r="H180" s="77"/>
      <c r="T180" s="77"/>
      <c r="U180" s="77"/>
      <c r="V180" s="77"/>
      <c r="W180" s="77"/>
      <c r="Z180" s="77"/>
      <c r="AA180" s="77"/>
      <c r="AB180" s="77"/>
      <c r="AC180" s="77"/>
      <c r="AD180" s="78"/>
      <c r="AE180" s="77"/>
      <c r="AF180" s="77"/>
      <c r="AG180" s="77"/>
    </row>
    <row r="181" spans="1:33" s="79" customFormat="1" x14ac:dyDescent="0.2">
      <c r="A181" s="81"/>
      <c r="B181" s="81"/>
      <c r="C181" s="81"/>
      <c r="D181" s="81"/>
      <c r="E181" s="278"/>
      <c r="G181" s="77"/>
      <c r="H181" s="77"/>
      <c r="T181" s="77"/>
      <c r="U181" s="77"/>
      <c r="V181" s="77"/>
      <c r="W181" s="77"/>
      <c r="Z181" s="77"/>
      <c r="AA181" s="77"/>
      <c r="AB181" s="77"/>
      <c r="AC181" s="77"/>
      <c r="AD181" s="78"/>
      <c r="AE181" s="77"/>
      <c r="AF181" s="77"/>
      <c r="AG181" s="77"/>
    </row>
    <row r="182" spans="1:33" s="79" customFormat="1" x14ac:dyDescent="0.2">
      <c r="A182" s="81"/>
      <c r="B182" s="81"/>
      <c r="C182" s="81"/>
      <c r="D182" s="81"/>
      <c r="E182" s="278"/>
      <c r="G182" s="77"/>
      <c r="H182" s="77"/>
      <c r="T182" s="77"/>
      <c r="U182" s="77"/>
      <c r="V182" s="77"/>
      <c r="W182" s="77"/>
      <c r="Z182" s="77"/>
      <c r="AA182" s="77"/>
      <c r="AB182" s="77"/>
      <c r="AC182" s="77"/>
      <c r="AD182" s="78"/>
      <c r="AE182" s="77"/>
      <c r="AF182" s="77"/>
      <c r="AG182" s="77"/>
    </row>
    <row r="183" spans="1:33" s="79" customFormat="1" x14ac:dyDescent="0.2">
      <c r="A183" s="81"/>
      <c r="B183" s="81"/>
      <c r="C183" s="81"/>
      <c r="D183" s="81"/>
      <c r="E183" s="278"/>
      <c r="G183" s="77"/>
      <c r="H183" s="77"/>
      <c r="T183" s="77"/>
      <c r="U183" s="77"/>
      <c r="V183" s="77"/>
      <c r="W183" s="77"/>
      <c r="Z183" s="77"/>
      <c r="AA183" s="77"/>
      <c r="AB183" s="77"/>
      <c r="AC183" s="77"/>
      <c r="AD183" s="78"/>
      <c r="AE183" s="77"/>
      <c r="AF183" s="77"/>
      <c r="AG183" s="77"/>
    </row>
    <row r="184" spans="1:33" s="79" customFormat="1" x14ac:dyDescent="0.2">
      <c r="A184" s="81"/>
      <c r="B184" s="81"/>
      <c r="C184" s="81"/>
      <c r="D184" s="81"/>
      <c r="E184" s="278"/>
      <c r="G184" s="77"/>
      <c r="H184" s="77"/>
      <c r="T184" s="77"/>
      <c r="U184" s="77"/>
      <c r="V184" s="77"/>
      <c r="W184" s="77"/>
      <c r="Z184" s="77"/>
      <c r="AA184" s="77"/>
      <c r="AB184" s="77"/>
      <c r="AC184" s="77"/>
      <c r="AD184" s="78"/>
      <c r="AE184" s="77"/>
      <c r="AF184" s="77"/>
      <c r="AG184" s="77"/>
    </row>
    <row r="185" spans="1:33" s="79" customFormat="1" x14ac:dyDescent="0.2">
      <c r="A185" s="81"/>
      <c r="B185" s="81"/>
      <c r="C185" s="81"/>
      <c r="D185" s="81"/>
      <c r="E185" s="278"/>
      <c r="G185" s="77"/>
      <c r="H185" s="77"/>
      <c r="T185" s="77"/>
      <c r="U185" s="77"/>
      <c r="V185" s="77"/>
      <c r="W185" s="77"/>
      <c r="Z185" s="77"/>
      <c r="AA185" s="77"/>
      <c r="AB185" s="77"/>
      <c r="AC185" s="77"/>
      <c r="AD185" s="78"/>
      <c r="AE185" s="77"/>
      <c r="AF185" s="77"/>
      <c r="AG185" s="77"/>
    </row>
    <row r="186" spans="1:33" s="79" customFormat="1" x14ac:dyDescent="0.2">
      <c r="A186" s="81"/>
      <c r="B186" s="81"/>
      <c r="C186" s="81"/>
      <c r="D186" s="81"/>
      <c r="E186" s="278"/>
      <c r="G186" s="77"/>
      <c r="H186" s="77"/>
      <c r="T186" s="77"/>
      <c r="U186" s="77"/>
      <c r="V186" s="77"/>
      <c r="W186" s="77"/>
      <c r="Z186" s="77"/>
      <c r="AA186" s="77"/>
      <c r="AB186" s="77"/>
      <c r="AC186" s="77"/>
      <c r="AD186" s="78"/>
      <c r="AE186" s="77"/>
      <c r="AF186" s="77"/>
      <c r="AG186" s="77"/>
    </row>
    <row r="187" spans="1:33" s="79" customFormat="1" x14ac:dyDescent="0.2">
      <c r="A187" s="81"/>
      <c r="B187" s="81"/>
      <c r="C187" s="81"/>
      <c r="D187" s="81"/>
      <c r="E187" s="278"/>
      <c r="G187" s="77"/>
      <c r="H187" s="77"/>
      <c r="T187" s="77"/>
      <c r="U187" s="77"/>
      <c r="V187" s="77"/>
      <c r="W187" s="77"/>
      <c r="Z187" s="77"/>
      <c r="AA187" s="77"/>
      <c r="AB187" s="77"/>
      <c r="AC187" s="77"/>
      <c r="AD187" s="78"/>
      <c r="AE187" s="77"/>
      <c r="AF187" s="77"/>
      <c r="AG187" s="77"/>
    </row>
    <row r="188" spans="1:33" s="79" customFormat="1" x14ac:dyDescent="0.2">
      <c r="A188" s="81"/>
      <c r="B188" s="81"/>
      <c r="C188" s="81"/>
      <c r="D188" s="81"/>
      <c r="E188" s="278"/>
      <c r="G188" s="77"/>
      <c r="H188" s="77"/>
      <c r="T188" s="77"/>
      <c r="U188" s="77"/>
      <c r="V188" s="77"/>
      <c r="W188" s="77"/>
      <c r="Z188" s="77"/>
      <c r="AA188" s="77"/>
      <c r="AB188" s="77"/>
      <c r="AC188" s="77"/>
      <c r="AD188" s="78"/>
      <c r="AE188" s="77"/>
      <c r="AF188" s="77"/>
      <c r="AG188" s="77"/>
    </row>
    <row r="189" spans="1:33" s="79" customFormat="1" x14ac:dyDescent="0.2">
      <c r="A189" s="81"/>
      <c r="B189" s="81"/>
      <c r="C189" s="81"/>
      <c r="D189" s="81"/>
      <c r="E189" s="278"/>
      <c r="G189" s="77"/>
      <c r="H189" s="77"/>
      <c r="T189" s="77"/>
      <c r="U189" s="77"/>
      <c r="V189" s="77"/>
      <c r="W189" s="77"/>
      <c r="Z189" s="77"/>
      <c r="AA189" s="77"/>
      <c r="AB189" s="77"/>
      <c r="AC189" s="77"/>
      <c r="AD189" s="78"/>
      <c r="AE189" s="77"/>
      <c r="AF189" s="77"/>
      <c r="AG189" s="77"/>
    </row>
    <row r="190" spans="1:33" s="79" customFormat="1" x14ac:dyDescent="0.2">
      <c r="A190" s="81"/>
      <c r="B190" s="81"/>
      <c r="C190" s="81"/>
      <c r="D190" s="81"/>
      <c r="E190" s="278"/>
      <c r="G190" s="77"/>
      <c r="H190" s="77"/>
      <c r="T190" s="77"/>
      <c r="U190" s="77"/>
      <c r="V190" s="77"/>
      <c r="W190" s="77"/>
      <c r="Z190" s="77"/>
      <c r="AA190" s="77"/>
      <c r="AB190" s="77"/>
      <c r="AC190" s="77"/>
      <c r="AD190" s="78"/>
      <c r="AE190" s="77"/>
      <c r="AF190" s="77"/>
      <c r="AG190" s="77"/>
    </row>
    <row r="191" spans="1:33" s="79" customFormat="1" x14ac:dyDescent="0.2">
      <c r="A191" s="81"/>
      <c r="B191" s="81"/>
      <c r="C191" s="81"/>
      <c r="D191" s="81"/>
      <c r="E191" s="278"/>
      <c r="G191" s="77"/>
      <c r="H191" s="77"/>
      <c r="T191" s="77"/>
      <c r="U191" s="77"/>
      <c r="V191" s="77"/>
      <c r="W191" s="77"/>
      <c r="Z191" s="77"/>
      <c r="AA191" s="77"/>
      <c r="AB191" s="77"/>
      <c r="AC191" s="77"/>
      <c r="AD191" s="78"/>
      <c r="AE191" s="77"/>
      <c r="AF191" s="77"/>
      <c r="AG191" s="77"/>
    </row>
    <row r="192" spans="1:33" s="79" customFormat="1" x14ac:dyDescent="0.2">
      <c r="A192" s="81"/>
      <c r="B192" s="81"/>
      <c r="C192" s="81"/>
      <c r="D192" s="81"/>
      <c r="E192" s="278"/>
      <c r="G192" s="77"/>
      <c r="H192" s="77"/>
      <c r="T192" s="77"/>
      <c r="U192" s="77"/>
      <c r="V192" s="77"/>
      <c r="W192" s="77"/>
      <c r="Z192" s="77"/>
      <c r="AA192" s="77"/>
      <c r="AB192" s="77"/>
      <c r="AC192" s="77"/>
      <c r="AD192" s="78"/>
      <c r="AE192" s="77"/>
      <c r="AF192" s="77"/>
      <c r="AG192" s="77"/>
    </row>
    <row r="193" spans="1:33" s="79" customFormat="1" x14ac:dyDescent="0.2">
      <c r="A193" s="81"/>
      <c r="B193" s="81"/>
      <c r="C193" s="81"/>
      <c r="D193" s="81"/>
      <c r="E193" s="278"/>
      <c r="G193" s="77"/>
      <c r="H193" s="77"/>
      <c r="T193" s="77"/>
      <c r="U193" s="77"/>
      <c r="V193" s="77"/>
      <c r="W193" s="77"/>
      <c r="Z193" s="77"/>
      <c r="AA193" s="77"/>
      <c r="AB193" s="77"/>
      <c r="AC193" s="77"/>
      <c r="AD193" s="78"/>
      <c r="AE193" s="77"/>
      <c r="AF193" s="77"/>
      <c r="AG193" s="77"/>
    </row>
    <row r="194" spans="1:33" s="79" customFormat="1" x14ac:dyDescent="0.2">
      <c r="A194" s="81"/>
      <c r="B194" s="81"/>
      <c r="C194" s="81"/>
      <c r="D194" s="81"/>
      <c r="E194" s="278"/>
      <c r="G194" s="77"/>
      <c r="H194" s="77"/>
      <c r="T194" s="77"/>
      <c r="U194" s="77"/>
      <c r="V194" s="77"/>
      <c r="W194" s="77"/>
      <c r="Z194" s="77"/>
      <c r="AA194" s="77"/>
      <c r="AB194" s="77"/>
      <c r="AC194" s="77"/>
      <c r="AD194" s="78"/>
      <c r="AE194" s="77"/>
      <c r="AF194" s="77"/>
      <c r="AG194" s="77"/>
    </row>
    <row r="195" spans="1:33" s="79" customFormat="1" x14ac:dyDescent="0.2">
      <c r="A195" s="81"/>
      <c r="B195" s="81"/>
      <c r="C195" s="81"/>
      <c r="D195" s="81"/>
      <c r="E195" s="278"/>
      <c r="G195" s="77"/>
      <c r="H195" s="77"/>
      <c r="T195" s="77"/>
      <c r="U195" s="77"/>
      <c r="V195" s="77"/>
      <c r="W195" s="77"/>
      <c r="Z195" s="77"/>
      <c r="AA195" s="77"/>
      <c r="AB195" s="77"/>
      <c r="AC195" s="77"/>
      <c r="AD195" s="78"/>
      <c r="AE195" s="77"/>
      <c r="AF195" s="77"/>
      <c r="AG195" s="77"/>
    </row>
    <row r="196" spans="1:33" s="79" customFormat="1" x14ac:dyDescent="0.2">
      <c r="A196" s="81"/>
      <c r="B196" s="81"/>
      <c r="C196" s="81"/>
      <c r="D196" s="81"/>
      <c r="E196" s="278"/>
      <c r="G196" s="77"/>
      <c r="H196" s="77"/>
      <c r="T196" s="77"/>
      <c r="U196" s="77"/>
      <c r="V196" s="77"/>
      <c r="W196" s="77"/>
      <c r="Z196" s="77"/>
      <c r="AA196" s="77"/>
      <c r="AB196" s="77"/>
      <c r="AC196" s="77"/>
      <c r="AD196" s="78"/>
      <c r="AE196" s="77"/>
      <c r="AF196" s="77"/>
      <c r="AG196" s="77"/>
    </row>
    <row r="197" spans="1:33" s="79" customFormat="1" x14ac:dyDescent="0.2">
      <c r="A197" s="81"/>
      <c r="B197" s="81"/>
      <c r="C197" s="81"/>
      <c r="D197" s="81"/>
      <c r="E197" s="278"/>
      <c r="G197" s="77"/>
      <c r="H197" s="77"/>
      <c r="T197" s="77"/>
      <c r="U197" s="77"/>
      <c r="V197" s="77"/>
      <c r="W197" s="77"/>
      <c r="Z197" s="77"/>
      <c r="AA197" s="77"/>
      <c r="AB197" s="77"/>
      <c r="AC197" s="77"/>
      <c r="AD197" s="78"/>
      <c r="AE197" s="77"/>
      <c r="AF197" s="77"/>
      <c r="AG197" s="77"/>
    </row>
    <row r="198" spans="1:33" s="79" customFormat="1" x14ac:dyDescent="0.2">
      <c r="A198" s="81"/>
      <c r="B198" s="81"/>
      <c r="C198" s="81"/>
      <c r="D198" s="81"/>
      <c r="E198" s="278"/>
      <c r="G198" s="77"/>
      <c r="H198" s="77"/>
      <c r="T198" s="77"/>
      <c r="U198" s="77"/>
      <c r="V198" s="77"/>
      <c r="W198" s="77"/>
      <c r="Z198" s="77"/>
      <c r="AA198" s="77"/>
      <c r="AB198" s="77"/>
      <c r="AC198" s="77"/>
      <c r="AD198" s="78"/>
      <c r="AE198" s="77"/>
      <c r="AF198" s="77"/>
      <c r="AG198" s="77"/>
    </row>
    <row r="199" spans="1:33" s="79" customFormat="1" x14ac:dyDescent="0.2">
      <c r="A199" s="81"/>
      <c r="B199" s="81"/>
      <c r="C199" s="81"/>
      <c r="D199" s="81"/>
      <c r="E199" s="278"/>
      <c r="G199" s="77"/>
      <c r="H199" s="77"/>
      <c r="T199" s="77"/>
      <c r="U199" s="77"/>
      <c r="V199" s="77"/>
      <c r="W199" s="77"/>
      <c r="Z199" s="77"/>
      <c r="AA199" s="77"/>
      <c r="AB199" s="77"/>
      <c r="AC199" s="77"/>
      <c r="AD199" s="78"/>
      <c r="AE199" s="77"/>
      <c r="AF199" s="77"/>
      <c r="AG199" s="77"/>
    </row>
    <row r="200" spans="1:33" s="79" customFormat="1" x14ac:dyDescent="0.2">
      <c r="A200" s="81"/>
      <c r="B200" s="81"/>
      <c r="C200" s="81"/>
      <c r="D200" s="81"/>
      <c r="E200" s="278"/>
      <c r="G200" s="77"/>
      <c r="H200" s="77"/>
      <c r="T200" s="77"/>
      <c r="U200" s="77"/>
      <c r="V200" s="77"/>
      <c r="W200" s="77"/>
      <c r="Z200" s="77"/>
      <c r="AA200" s="77"/>
      <c r="AB200" s="77"/>
      <c r="AC200" s="77"/>
      <c r="AD200" s="78"/>
      <c r="AE200" s="77"/>
      <c r="AF200" s="77"/>
      <c r="AG200" s="77"/>
    </row>
    <row r="201" spans="1:33" s="79" customFormat="1" x14ac:dyDescent="0.2">
      <c r="A201" s="81"/>
      <c r="B201" s="81"/>
      <c r="C201" s="81"/>
      <c r="D201" s="81"/>
      <c r="E201" s="278"/>
      <c r="G201" s="77"/>
      <c r="H201" s="77"/>
      <c r="T201" s="77"/>
      <c r="U201" s="77"/>
      <c r="V201" s="77"/>
      <c r="W201" s="77"/>
      <c r="Z201" s="77"/>
      <c r="AA201" s="77"/>
      <c r="AB201" s="77"/>
      <c r="AC201" s="77"/>
      <c r="AD201" s="78"/>
      <c r="AE201" s="77"/>
      <c r="AF201" s="77"/>
      <c r="AG201" s="77"/>
    </row>
    <row r="202" spans="1:33" s="79" customFormat="1" x14ac:dyDescent="0.2">
      <c r="A202" s="81"/>
      <c r="B202" s="81"/>
      <c r="C202" s="81"/>
      <c r="D202" s="81"/>
      <c r="E202" s="278"/>
      <c r="G202" s="77"/>
      <c r="H202" s="77"/>
      <c r="T202" s="77"/>
      <c r="U202" s="77"/>
      <c r="V202" s="77"/>
      <c r="W202" s="77"/>
      <c r="Z202" s="77"/>
      <c r="AA202" s="77"/>
      <c r="AB202" s="77"/>
      <c r="AC202" s="77"/>
      <c r="AD202" s="78"/>
      <c r="AE202" s="77"/>
      <c r="AF202" s="77"/>
      <c r="AG202" s="77"/>
    </row>
    <row r="203" spans="1:33" s="79" customFormat="1" x14ac:dyDescent="0.2">
      <c r="A203" s="81"/>
      <c r="B203" s="81"/>
      <c r="C203" s="81"/>
      <c r="D203" s="81"/>
      <c r="E203" s="278"/>
      <c r="G203" s="77"/>
      <c r="H203" s="77"/>
      <c r="T203" s="77"/>
      <c r="U203" s="77"/>
      <c r="V203" s="77"/>
      <c r="W203" s="77"/>
      <c r="Z203" s="77"/>
      <c r="AA203" s="77"/>
      <c r="AB203" s="77"/>
      <c r="AC203" s="77"/>
      <c r="AD203" s="78"/>
      <c r="AE203" s="77"/>
      <c r="AF203" s="77"/>
      <c r="AG203" s="77"/>
    </row>
    <row r="204" spans="1:33" s="79" customFormat="1" x14ac:dyDescent="0.2">
      <c r="A204" s="81"/>
      <c r="B204" s="81"/>
      <c r="C204" s="81"/>
      <c r="D204" s="81"/>
      <c r="E204" s="278"/>
      <c r="G204" s="77"/>
      <c r="H204" s="77"/>
      <c r="T204" s="77"/>
      <c r="U204" s="77"/>
      <c r="V204" s="77"/>
      <c r="W204" s="77"/>
      <c r="Z204" s="77"/>
      <c r="AA204" s="77"/>
      <c r="AB204" s="77"/>
      <c r="AC204" s="77"/>
      <c r="AD204" s="78"/>
      <c r="AE204" s="77"/>
      <c r="AF204" s="77"/>
      <c r="AG204" s="77"/>
    </row>
    <row r="205" spans="1:33" s="79" customFormat="1" x14ac:dyDescent="0.2">
      <c r="A205" s="81"/>
      <c r="B205" s="81"/>
      <c r="C205" s="81"/>
      <c r="D205" s="81"/>
      <c r="E205" s="278"/>
      <c r="G205" s="77"/>
      <c r="H205" s="77"/>
      <c r="T205" s="77"/>
      <c r="U205" s="77"/>
      <c r="V205" s="77"/>
      <c r="W205" s="77"/>
      <c r="Z205" s="77"/>
      <c r="AA205" s="77"/>
      <c r="AB205" s="77"/>
      <c r="AC205" s="77"/>
      <c r="AD205" s="78"/>
      <c r="AE205" s="77"/>
      <c r="AF205" s="77"/>
      <c r="AG205" s="77"/>
    </row>
    <row r="206" spans="1:33" s="79" customFormat="1" x14ac:dyDescent="0.2">
      <c r="A206" s="81"/>
      <c r="B206" s="81"/>
      <c r="C206" s="81"/>
      <c r="D206" s="81"/>
      <c r="E206" s="278"/>
      <c r="G206" s="77"/>
      <c r="H206" s="77"/>
      <c r="T206" s="77"/>
      <c r="U206" s="77"/>
      <c r="V206" s="77"/>
      <c r="W206" s="77"/>
      <c r="Z206" s="77"/>
      <c r="AA206" s="77"/>
      <c r="AB206" s="77"/>
      <c r="AC206" s="77"/>
      <c r="AD206" s="78"/>
      <c r="AE206" s="77"/>
      <c r="AF206" s="77"/>
      <c r="AG206" s="77"/>
    </row>
    <row r="207" spans="1:33" s="79" customFormat="1" x14ac:dyDescent="0.2">
      <c r="A207" s="81"/>
      <c r="B207" s="81"/>
      <c r="C207" s="81"/>
      <c r="D207" s="81"/>
      <c r="E207" s="278"/>
      <c r="G207" s="77"/>
      <c r="H207" s="77"/>
      <c r="T207" s="77"/>
      <c r="U207" s="77"/>
      <c r="V207" s="77"/>
      <c r="W207" s="77"/>
      <c r="Z207" s="77"/>
      <c r="AA207" s="77"/>
      <c r="AB207" s="77"/>
      <c r="AC207" s="77"/>
      <c r="AD207" s="78"/>
      <c r="AE207" s="77"/>
      <c r="AF207" s="77"/>
      <c r="AG207" s="77"/>
    </row>
    <row r="208" spans="1:33" s="79" customFormat="1" x14ac:dyDescent="0.2">
      <c r="A208" s="81"/>
      <c r="B208" s="81"/>
      <c r="C208" s="81"/>
      <c r="D208" s="81"/>
      <c r="E208" s="278"/>
      <c r="G208" s="77"/>
      <c r="H208" s="77"/>
      <c r="T208" s="77"/>
      <c r="U208" s="77"/>
      <c r="V208" s="77"/>
      <c r="W208" s="77"/>
      <c r="Z208" s="77"/>
      <c r="AA208" s="77"/>
      <c r="AB208" s="77"/>
      <c r="AC208" s="77"/>
      <c r="AD208" s="78"/>
      <c r="AE208" s="77"/>
      <c r="AF208" s="77"/>
      <c r="AG208" s="77"/>
    </row>
    <row r="209" spans="1:33" s="79" customFormat="1" x14ac:dyDescent="0.2">
      <c r="A209" s="81"/>
      <c r="B209" s="81"/>
      <c r="C209" s="81"/>
      <c r="D209" s="81"/>
      <c r="E209" s="278"/>
      <c r="G209" s="77"/>
      <c r="H209" s="77"/>
      <c r="T209" s="77"/>
      <c r="U209" s="77"/>
      <c r="V209" s="77"/>
      <c r="W209" s="77"/>
      <c r="Z209" s="77"/>
      <c r="AA209" s="77"/>
      <c r="AB209" s="77"/>
      <c r="AC209" s="77"/>
      <c r="AD209" s="78"/>
      <c r="AE209" s="77"/>
      <c r="AF209" s="77"/>
      <c r="AG209" s="77"/>
    </row>
    <row r="210" spans="1:33" s="79" customFormat="1" x14ac:dyDescent="0.2">
      <c r="A210" s="81"/>
      <c r="B210" s="81"/>
      <c r="C210" s="81"/>
      <c r="D210" s="81"/>
      <c r="E210" s="278"/>
      <c r="G210" s="77"/>
      <c r="H210" s="77"/>
      <c r="T210" s="77"/>
      <c r="U210" s="77"/>
      <c r="V210" s="77"/>
      <c r="W210" s="77"/>
      <c r="Z210" s="77"/>
      <c r="AA210" s="77"/>
      <c r="AB210" s="77"/>
      <c r="AC210" s="77"/>
      <c r="AD210" s="78"/>
      <c r="AE210" s="77"/>
      <c r="AF210" s="77"/>
      <c r="AG210" s="77"/>
    </row>
    <row r="211" spans="1:33" s="79" customFormat="1" x14ac:dyDescent="0.2">
      <c r="A211" s="81"/>
      <c r="B211" s="81"/>
      <c r="C211" s="81"/>
      <c r="D211" s="81"/>
      <c r="E211" s="278"/>
      <c r="G211" s="77"/>
      <c r="H211" s="77"/>
      <c r="T211" s="77"/>
      <c r="U211" s="77"/>
      <c r="V211" s="77"/>
      <c r="W211" s="77"/>
      <c r="Z211" s="77"/>
      <c r="AA211" s="77"/>
      <c r="AB211" s="77"/>
      <c r="AC211" s="77"/>
      <c r="AD211" s="78"/>
      <c r="AE211" s="77"/>
      <c r="AF211" s="77"/>
      <c r="AG211" s="77"/>
    </row>
    <row r="212" spans="1:33" s="79" customFormat="1" x14ac:dyDescent="0.2">
      <c r="A212" s="81"/>
      <c r="B212" s="81"/>
      <c r="C212" s="81"/>
      <c r="D212" s="81"/>
      <c r="E212" s="278"/>
      <c r="G212" s="77"/>
      <c r="H212" s="77"/>
      <c r="T212" s="77"/>
      <c r="U212" s="77"/>
      <c r="V212" s="77"/>
      <c r="W212" s="77"/>
      <c r="Z212" s="77"/>
      <c r="AA212" s="77"/>
      <c r="AB212" s="77"/>
      <c r="AC212" s="77"/>
      <c r="AD212" s="78"/>
      <c r="AE212" s="77"/>
      <c r="AF212" s="77"/>
      <c r="AG212" s="77"/>
    </row>
    <row r="213" spans="1:33" s="79" customFormat="1" x14ac:dyDescent="0.2">
      <c r="A213" s="81"/>
      <c r="B213" s="81"/>
      <c r="C213" s="81"/>
      <c r="D213" s="81"/>
      <c r="E213" s="278"/>
      <c r="G213" s="77"/>
      <c r="H213" s="77"/>
      <c r="T213" s="77"/>
      <c r="U213" s="77"/>
      <c r="V213" s="77"/>
      <c r="W213" s="77"/>
      <c r="Z213" s="77"/>
      <c r="AA213" s="77"/>
      <c r="AB213" s="77"/>
      <c r="AC213" s="77"/>
      <c r="AD213" s="78"/>
      <c r="AE213" s="77"/>
      <c r="AF213" s="77"/>
      <c r="AG213" s="77"/>
    </row>
    <row r="214" spans="1:33" s="79" customFormat="1" x14ac:dyDescent="0.2">
      <c r="A214" s="81"/>
      <c r="B214" s="81"/>
      <c r="C214" s="81"/>
      <c r="D214" s="81"/>
      <c r="E214" s="278"/>
      <c r="G214" s="77"/>
      <c r="H214" s="77"/>
      <c r="T214" s="77"/>
      <c r="U214" s="77"/>
      <c r="V214" s="77"/>
      <c r="W214" s="77"/>
      <c r="Z214" s="77"/>
      <c r="AA214" s="77"/>
      <c r="AB214" s="77"/>
      <c r="AC214" s="77"/>
      <c r="AD214" s="78"/>
      <c r="AE214" s="77"/>
      <c r="AF214" s="77"/>
      <c r="AG214" s="77"/>
    </row>
    <row r="215" spans="1:33" s="79" customFormat="1" x14ac:dyDescent="0.2">
      <c r="A215" s="81"/>
      <c r="B215" s="81"/>
      <c r="C215" s="81"/>
      <c r="D215" s="81"/>
      <c r="E215" s="278"/>
      <c r="G215" s="77"/>
      <c r="H215" s="77"/>
      <c r="T215" s="77"/>
      <c r="U215" s="77"/>
      <c r="V215" s="77"/>
      <c r="W215" s="77"/>
      <c r="Z215" s="77"/>
      <c r="AA215" s="77"/>
      <c r="AB215" s="77"/>
      <c r="AC215" s="77"/>
      <c r="AD215" s="78"/>
      <c r="AE215" s="77"/>
      <c r="AF215" s="77"/>
      <c r="AG215" s="77"/>
    </row>
    <row r="216" spans="1:33" s="79" customFormat="1" x14ac:dyDescent="0.2">
      <c r="A216" s="81"/>
      <c r="B216" s="81"/>
      <c r="C216" s="81"/>
      <c r="D216" s="81"/>
      <c r="E216" s="278"/>
      <c r="G216" s="77"/>
      <c r="H216" s="77"/>
      <c r="T216" s="77"/>
      <c r="U216" s="77"/>
      <c r="V216" s="77"/>
      <c r="W216" s="77"/>
      <c r="Z216" s="77"/>
      <c r="AA216" s="77"/>
      <c r="AB216" s="77"/>
      <c r="AC216" s="77"/>
      <c r="AD216" s="78"/>
      <c r="AE216" s="77"/>
      <c r="AF216" s="77"/>
      <c r="AG216" s="77"/>
    </row>
    <row r="217" spans="1:33" s="79" customFormat="1" x14ac:dyDescent="0.2">
      <c r="A217" s="81"/>
      <c r="B217" s="81"/>
      <c r="C217" s="81"/>
      <c r="D217" s="81"/>
      <c r="E217" s="278"/>
      <c r="G217" s="77"/>
      <c r="H217" s="77"/>
      <c r="T217" s="77"/>
      <c r="U217" s="77"/>
      <c r="V217" s="77"/>
      <c r="W217" s="77"/>
      <c r="Z217" s="77"/>
      <c r="AA217" s="77"/>
      <c r="AB217" s="77"/>
      <c r="AC217" s="77"/>
      <c r="AD217" s="78"/>
      <c r="AE217" s="77"/>
      <c r="AF217" s="77"/>
      <c r="AG217" s="77"/>
    </row>
    <row r="218" spans="1:33" s="79" customFormat="1" x14ac:dyDescent="0.2">
      <c r="A218" s="81"/>
      <c r="B218" s="81"/>
      <c r="C218" s="81"/>
      <c r="D218" s="81"/>
      <c r="E218" s="278"/>
      <c r="G218" s="77"/>
      <c r="H218" s="77"/>
      <c r="T218" s="77"/>
      <c r="U218" s="77"/>
      <c r="V218" s="77"/>
      <c r="W218" s="77"/>
      <c r="Z218" s="77"/>
      <c r="AA218" s="77"/>
      <c r="AB218" s="77"/>
      <c r="AC218" s="77"/>
      <c r="AD218" s="78"/>
      <c r="AE218" s="77"/>
      <c r="AF218" s="77"/>
      <c r="AG218" s="77"/>
    </row>
    <row r="219" spans="1:33" s="79" customFormat="1" x14ac:dyDescent="0.2">
      <c r="A219" s="81"/>
      <c r="B219" s="81"/>
      <c r="C219" s="81"/>
      <c r="D219" s="81"/>
      <c r="E219" s="278"/>
      <c r="G219" s="77"/>
      <c r="H219" s="77"/>
      <c r="T219" s="77"/>
      <c r="U219" s="77"/>
      <c r="V219" s="77"/>
      <c r="W219" s="77"/>
      <c r="Z219" s="77"/>
      <c r="AA219" s="77"/>
      <c r="AB219" s="77"/>
      <c r="AC219" s="77"/>
      <c r="AD219" s="78"/>
      <c r="AE219" s="77"/>
      <c r="AF219" s="77"/>
      <c r="AG219" s="77"/>
    </row>
    <row r="220" spans="1:33" s="79" customFormat="1" x14ac:dyDescent="0.2">
      <c r="A220" s="81"/>
      <c r="B220" s="81"/>
      <c r="C220" s="81"/>
      <c r="D220" s="81"/>
      <c r="E220" s="278"/>
      <c r="G220" s="77"/>
      <c r="H220" s="77"/>
      <c r="T220" s="77"/>
      <c r="U220" s="77"/>
      <c r="V220" s="77"/>
      <c r="W220" s="77"/>
      <c r="Z220" s="77"/>
      <c r="AA220" s="77"/>
      <c r="AB220" s="77"/>
      <c r="AC220" s="77"/>
      <c r="AD220" s="78"/>
      <c r="AE220" s="77"/>
      <c r="AF220" s="77"/>
      <c r="AG220" s="77"/>
    </row>
    <row r="221" spans="1:33" s="79" customFormat="1" x14ac:dyDescent="0.2">
      <c r="A221" s="81"/>
      <c r="B221" s="81"/>
      <c r="C221" s="81"/>
      <c r="D221" s="81"/>
      <c r="E221" s="278"/>
      <c r="G221" s="77"/>
      <c r="H221" s="77"/>
      <c r="T221" s="77"/>
      <c r="U221" s="77"/>
      <c r="V221" s="77"/>
      <c r="W221" s="77"/>
      <c r="Z221" s="77"/>
      <c r="AA221" s="77"/>
      <c r="AB221" s="77"/>
      <c r="AC221" s="77"/>
      <c r="AD221" s="78"/>
      <c r="AE221" s="77"/>
      <c r="AF221" s="77"/>
      <c r="AG221" s="77"/>
    </row>
    <row r="222" spans="1:33" s="79" customFormat="1" x14ac:dyDescent="0.2">
      <c r="A222" s="81"/>
      <c r="B222" s="81"/>
      <c r="C222" s="81"/>
      <c r="D222" s="81"/>
      <c r="E222" s="278"/>
      <c r="G222" s="77"/>
      <c r="H222" s="77"/>
      <c r="T222" s="77"/>
      <c r="U222" s="77"/>
      <c r="V222" s="77"/>
      <c r="W222" s="77"/>
      <c r="Z222" s="77"/>
      <c r="AA222" s="77"/>
      <c r="AB222" s="77"/>
      <c r="AC222" s="77"/>
      <c r="AD222" s="78"/>
      <c r="AE222" s="77"/>
      <c r="AF222" s="77"/>
      <c r="AG222" s="77"/>
    </row>
    <row r="223" spans="1:33" s="79" customFormat="1" x14ac:dyDescent="0.2">
      <c r="A223" s="81"/>
      <c r="B223" s="81"/>
      <c r="C223" s="81"/>
      <c r="D223" s="81"/>
      <c r="E223" s="278"/>
      <c r="G223" s="77"/>
      <c r="H223" s="77"/>
      <c r="T223" s="77"/>
      <c r="U223" s="77"/>
      <c r="V223" s="77"/>
      <c r="W223" s="77"/>
      <c r="Z223" s="77"/>
      <c r="AA223" s="77"/>
      <c r="AB223" s="77"/>
      <c r="AC223" s="77"/>
      <c r="AD223" s="78"/>
      <c r="AE223" s="77"/>
      <c r="AF223" s="77"/>
      <c r="AG223" s="77"/>
    </row>
    <row r="224" spans="1:33" s="79" customFormat="1" x14ac:dyDescent="0.2">
      <c r="A224" s="81"/>
      <c r="B224" s="81"/>
      <c r="C224" s="81"/>
      <c r="D224" s="81"/>
      <c r="E224" s="278"/>
      <c r="G224" s="77"/>
      <c r="H224" s="77"/>
      <c r="T224" s="77"/>
      <c r="U224" s="77"/>
      <c r="V224" s="77"/>
      <c r="W224" s="77"/>
      <c r="Z224" s="77"/>
      <c r="AA224" s="77"/>
      <c r="AB224" s="77"/>
      <c r="AC224" s="77"/>
      <c r="AD224" s="78"/>
      <c r="AE224" s="77"/>
      <c r="AF224" s="77"/>
      <c r="AG224" s="77"/>
    </row>
    <row r="225" spans="1:33" s="79" customFormat="1" x14ac:dyDescent="0.2">
      <c r="A225" s="81"/>
      <c r="B225" s="81"/>
      <c r="C225" s="81"/>
      <c r="D225" s="81"/>
      <c r="E225" s="278"/>
      <c r="G225" s="77"/>
      <c r="H225" s="77"/>
      <c r="T225" s="77"/>
      <c r="U225" s="77"/>
      <c r="V225" s="77"/>
      <c r="W225" s="77"/>
      <c r="Z225" s="77"/>
      <c r="AA225" s="77"/>
      <c r="AB225" s="77"/>
      <c r="AC225" s="77"/>
      <c r="AD225" s="78"/>
      <c r="AE225" s="77"/>
      <c r="AF225" s="77"/>
      <c r="AG225" s="77"/>
    </row>
    <row r="226" spans="1:33" s="79" customFormat="1" x14ac:dyDescent="0.2">
      <c r="A226" s="81"/>
      <c r="B226" s="81"/>
      <c r="C226" s="81"/>
      <c r="D226" s="81"/>
      <c r="E226" s="278"/>
      <c r="G226" s="77"/>
      <c r="H226" s="77"/>
      <c r="T226" s="77"/>
      <c r="U226" s="77"/>
      <c r="V226" s="77"/>
      <c r="W226" s="77"/>
      <c r="Z226" s="77"/>
      <c r="AA226" s="77"/>
      <c r="AB226" s="77"/>
      <c r="AC226" s="77"/>
      <c r="AD226" s="78"/>
      <c r="AE226" s="77"/>
      <c r="AF226" s="77"/>
      <c r="AG226" s="77"/>
    </row>
    <row r="227" spans="1:33" s="79" customFormat="1" x14ac:dyDescent="0.2">
      <c r="A227" s="81"/>
      <c r="B227" s="81"/>
      <c r="C227" s="81"/>
      <c r="D227" s="81"/>
      <c r="E227" s="278"/>
      <c r="G227" s="77"/>
      <c r="H227" s="77"/>
      <c r="T227" s="77"/>
      <c r="U227" s="77"/>
      <c r="V227" s="77"/>
      <c r="W227" s="77"/>
      <c r="Z227" s="77"/>
      <c r="AA227" s="77"/>
      <c r="AB227" s="77"/>
      <c r="AC227" s="77"/>
      <c r="AD227" s="78"/>
      <c r="AE227" s="77"/>
      <c r="AF227" s="77"/>
      <c r="AG227" s="77"/>
    </row>
    <row r="228" spans="1:33" s="79" customFormat="1" x14ac:dyDescent="0.2">
      <c r="A228" s="81"/>
      <c r="B228" s="81"/>
      <c r="C228" s="81"/>
      <c r="D228" s="81"/>
      <c r="E228" s="278"/>
      <c r="G228" s="77"/>
      <c r="H228" s="77"/>
      <c r="T228" s="77"/>
      <c r="U228" s="77"/>
      <c r="V228" s="77"/>
      <c r="W228" s="77"/>
      <c r="Z228" s="77"/>
      <c r="AA228" s="77"/>
      <c r="AB228" s="77"/>
      <c r="AC228" s="77"/>
      <c r="AD228" s="78"/>
      <c r="AE228" s="77"/>
      <c r="AF228" s="77"/>
      <c r="AG228" s="77"/>
    </row>
    <row r="229" spans="1:33" s="79" customFormat="1" x14ac:dyDescent="0.2">
      <c r="A229" s="81"/>
      <c r="B229" s="81"/>
      <c r="C229" s="81"/>
      <c r="D229" s="81"/>
      <c r="E229" s="278"/>
      <c r="G229" s="77"/>
      <c r="H229" s="77"/>
      <c r="T229" s="77"/>
      <c r="U229" s="77"/>
      <c r="V229" s="77"/>
      <c r="W229" s="77"/>
      <c r="Z229" s="77"/>
      <c r="AA229" s="77"/>
      <c r="AB229" s="77"/>
      <c r="AC229" s="77"/>
      <c r="AD229" s="78"/>
      <c r="AE229" s="77"/>
      <c r="AF229" s="77"/>
      <c r="AG229" s="77"/>
    </row>
    <row r="230" spans="1:33" s="79" customFormat="1" x14ac:dyDescent="0.2">
      <c r="A230" s="81"/>
      <c r="B230" s="81"/>
      <c r="C230" s="81"/>
      <c r="D230" s="81"/>
      <c r="E230" s="278"/>
      <c r="G230" s="77"/>
      <c r="H230" s="77"/>
      <c r="T230" s="77"/>
      <c r="U230" s="77"/>
      <c r="V230" s="77"/>
      <c r="W230" s="77"/>
      <c r="Z230" s="77"/>
      <c r="AA230" s="77"/>
      <c r="AB230" s="77"/>
      <c r="AC230" s="77"/>
      <c r="AD230" s="78"/>
      <c r="AE230" s="77"/>
      <c r="AF230" s="77"/>
      <c r="AG230" s="77"/>
    </row>
    <row r="231" spans="1:33" s="79" customFormat="1" x14ac:dyDescent="0.2">
      <c r="A231" s="81"/>
      <c r="B231" s="81"/>
      <c r="C231" s="81"/>
      <c r="D231" s="81"/>
      <c r="E231" s="278"/>
      <c r="G231" s="77"/>
      <c r="H231" s="77"/>
      <c r="T231" s="77"/>
      <c r="U231" s="77"/>
      <c r="V231" s="77"/>
      <c r="W231" s="77"/>
      <c r="Z231" s="77"/>
      <c r="AA231" s="77"/>
      <c r="AB231" s="77"/>
      <c r="AC231" s="77"/>
      <c r="AD231" s="78"/>
      <c r="AE231" s="77"/>
      <c r="AF231" s="77"/>
      <c r="AG231" s="77"/>
    </row>
    <row r="232" spans="1:33" s="79" customFormat="1" x14ac:dyDescent="0.2">
      <c r="A232" s="81"/>
      <c r="B232" s="81"/>
      <c r="C232" s="81"/>
      <c r="D232" s="81"/>
      <c r="E232" s="278"/>
      <c r="G232" s="77"/>
      <c r="H232" s="77"/>
      <c r="T232" s="77"/>
      <c r="U232" s="77"/>
      <c r="V232" s="77"/>
      <c r="W232" s="77"/>
      <c r="Z232" s="77"/>
      <c r="AA232" s="77"/>
      <c r="AB232" s="77"/>
      <c r="AC232" s="77"/>
      <c r="AD232" s="78"/>
      <c r="AE232" s="77"/>
      <c r="AF232" s="77"/>
      <c r="AG232" s="77"/>
    </row>
    <row r="233" spans="1:33" s="79" customFormat="1" x14ac:dyDescent="0.2">
      <c r="A233" s="81"/>
      <c r="B233" s="81"/>
      <c r="C233" s="81"/>
      <c r="D233" s="81"/>
      <c r="E233" s="278"/>
      <c r="G233" s="77"/>
      <c r="H233" s="77"/>
      <c r="T233" s="77"/>
      <c r="U233" s="77"/>
      <c r="V233" s="77"/>
      <c r="W233" s="77"/>
      <c r="Z233" s="77"/>
      <c r="AA233" s="77"/>
      <c r="AB233" s="77"/>
      <c r="AC233" s="77"/>
      <c r="AD233" s="78"/>
      <c r="AE233" s="77"/>
      <c r="AF233" s="77"/>
      <c r="AG233" s="77"/>
    </row>
    <row r="234" spans="1:33" s="79" customFormat="1" x14ac:dyDescent="0.2">
      <c r="A234" s="81"/>
      <c r="B234" s="81"/>
      <c r="C234" s="81"/>
      <c r="D234" s="81"/>
      <c r="E234" s="278"/>
      <c r="G234" s="77"/>
      <c r="H234" s="77"/>
      <c r="T234" s="77"/>
      <c r="U234" s="77"/>
      <c r="V234" s="77"/>
      <c r="W234" s="77"/>
      <c r="Z234" s="77"/>
      <c r="AA234" s="77"/>
      <c r="AB234" s="77"/>
      <c r="AC234" s="77"/>
      <c r="AD234" s="78"/>
      <c r="AE234" s="77"/>
      <c r="AF234" s="77"/>
      <c r="AG234" s="77"/>
    </row>
    <row r="235" spans="1:33" s="79" customFormat="1" x14ac:dyDescent="0.2">
      <c r="A235" s="81"/>
      <c r="B235" s="81"/>
      <c r="C235" s="81"/>
      <c r="D235" s="81"/>
      <c r="E235" s="278"/>
      <c r="G235" s="77"/>
      <c r="H235" s="77"/>
      <c r="T235" s="77"/>
      <c r="U235" s="77"/>
      <c r="V235" s="77"/>
      <c r="W235" s="77"/>
      <c r="Z235" s="77"/>
      <c r="AA235" s="77"/>
      <c r="AB235" s="77"/>
      <c r="AC235" s="77"/>
      <c r="AD235" s="78"/>
      <c r="AE235" s="77"/>
      <c r="AF235" s="77"/>
      <c r="AG235" s="77"/>
    </row>
    <row r="236" spans="1:33" s="79" customFormat="1" x14ac:dyDescent="0.2">
      <c r="A236" s="81"/>
      <c r="B236" s="81"/>
      <c r="C236" s="81"/>
      <c r="D236" s="81"/>
      <c r="E236" s="278"/>
      <c r="G236" s="77"/>
      <c r="H236" s="77"/>
      <c r="T236" s="77"/>
      <c r="U236" s="77"/>
      <c r="V236" s="77"/>
      <c r="W236" s="77"/>
      <c r="Z236" s="77"/>
      <c r="AA236" s="77"/>
      <c r="AB236" s="77"/>
      <c r="AC236" s="77"/>
      <c r="AD236" s="78"/>
      <c r="AE236" s="77"/>
      <c r="AF236" s="77"/>
      <c r="AG236" s="77"/>
    </row>
    <row r="237" spans="1:33" s="79" customFormat="1" x14ac:dyDescent="0.2">
      <c r="A237" s="81"/>
      <c r="B237" s="81"/>
      <c r="C237" s="81"/>
      <c r="D237" s="81"/>
      <c r="E237" s="278"/>
      <c r="G237" s="77"/>
      <c r="H237" s="77"/>
      <c r="T237" s="77"/>
      <c r="U237" s="77"/>
      <c r="V237" s="77"/>
      <c r="W237" s="77"/>
      <c r="Z237" s="77"/>
      <c r="AA237" s="77"/>
      <c r="AB237" s="77"/>
      <c r="AC237" s="77"/>
      <c r="AD237" s="78"/>
      <c r="AE237" s="77"/>
      <c r="AF237" s="77"/>
      <c r="AG237" s="77"/>
    </row>
    <row r="238" spans="1:33" s="79" customFormat="1" x14ac:dyDescent="0.2">
      <c r="A238" s="81"/>
      <c r="B238" s="81"/>
      <c r="C238" s="81"/>
      <c r="D238" s="81"/>
      <c r="E238" s="278"/>
      <c r="G238" s="77"/>
      <c r="H238" s="77"/>
      <c r="T238" s="77"/>
      <c r="U238" s="77"/>
      <c r="V238" s="77"/>
      <c r="W238" s="77"/>
      <c r="Z238" s="77"/>
      <c r="AA238" s="77"/>
      <c r="AB238" s="77"/>
      <c r="AC238" s="77"/>
      <c r="AD238" s="78"/>
      <c r="AE238" s="77"/>
      <c r="AF238" s="77"/>
      <c r="AG238" s="77"/>
    </row>
  </sheetData>
  <sheetProtection formatColumns="0" formatRows="0" sort="0" autoFilter="0"/>
  <autoFilter ref="A9:AG23"/>
  <mergeCells count="5">
    <mergeCell ref="Z8:AD8"/>
    <mergeCell ref="I3:K3"/>
    <mergeCell ref="I2:K2"/>
    <mergeCell ref="I1:K1"/>
    <mergeCell ref="I7:X7"/>
  </mergeCells>
  <conditionalFormatting sqref="U10:U23 W10:W23">
    <cfRule type="cellIs" dxfId="11" priority="5" stopIfTrue="1" operator="notEqual">
      <formula>0</formula>
    </cfRule>
    <cfRule type="cellIs" dxfId="10" priority="6" stopIfTrue="1" operator="equal">
      <formula>0</formula>
    </cfRule>
  </conditionalFormatting>
  <conditionalFormatting sqref="R10:R23">
    <cfRule type="cellIs" dxfId="9" priority="7" stopIfTrue="1" operator="notEqual">
      <formula>0</formula>
    </cfRule>
  </conditionalFormatting>
  <conditionalFormatting sqref="T10:T23">
    <cfRule type="cellIs" dxfId="8" priority="8" stopIfTrue="1" operator="notEqual">
      <formula>0</formula>
    </cfRule>
  </conditionalFormatting>
  <conditionalFormatting sqref="V10:V23">
    <cfRule type="cellIs" dxfId="7" priority="9" stopIfTrue="1" operator="greaterThan">
      <formula>0</formula>
    </cfRule>
  </conditionalFormatting>
  <conditionalFormatting sqref="S10:S23 P10:Q23 M10:N23">
    <cfRule type="cellIs" dxfId="6" priority="10" stopIfTrue="1" operator="equal">
      <formula>0</formula>
    </cfRule>
    <cfRule type="cellIs" dxfId="5" priority="11" stopIfTrue="1" operator="greaterThan">
      <formula>0</formula>
    </cfRule>
  </conditionalFormatting>
  <conditionalFormatting sqref="O10:O23 A22:H23 A10:H18 A19:C19 E19:H19 A20:A21">
    <cfRule type="cellIs" dxfId="4" priority="12" stopIfTrue="1" operator="notEqual">
      <formula>0</formula>
    </cfRule>
  </conditionalFormatting>
  <conditionalFormatting sqref="I10:L23">
    <cfRule type="cellIs" dxfId="3" priority="13" stopIfTrue="1" operator="notEqual">
      <formula>0</formula>
    </cfRule>
  </conditionalFormatting>
  <conditionalFormatting sqref="D19">
    <cfRule type="cellIs" dxfId="2" priority="4" stopIfTrue="1" operator="notEqual">
      <formula>0</formula>
    </cfRule>
  </conditionalFormatting>
  <conditionalFormatting sqref="B20:H20 C21:H21">
    <cfRule type="cellIs" dxfId="1" priority="2" stopIfTrue="1" operator="notEqual">
      <formula>0</formula>
    </cfRule>
  </conditionalFormatting>
  <conditionalFormatting sqref="B21">
    <cfRule type="cellIs" dxfId="0" priority="1" stopIfTrue="1" operator="notEqual">
      <formula>0</formula>
    </cfRule>
  </conditionalFormatting>
  <printOptions horizontalCentered="1"/>
  <pageMargins left="0.17" right="0.13" top="0.36" bottom="0.5" header="0.15" footer="0.21"/>
  <pageSetup paperSize="8" scale="83" fitToHeight="0" orientation="landscape" r:id="rId1"/>
  <headerFooter alignWithMargins="0">
    <oddHeader>&amp;L&amp;"Tahoma,Corsivo"BRICHERASIO</oddHeader>
    <oddFooter>&amp;C&amp;P di &amp;N</oddFooter>
  </headerFooter>
  <rowBreaks count="2" manualBreakCount="2">
    <brk id="13" max="16383" man="1"/>
    <brk id="22" min="1"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6</vt:i4>
      </vt:variant>
    </vt:vector>
  </HeadingPairs>
  <TitlesOfParts>
    <vt:vector size="12" baseType="lpstr">
      <vt:lpstr>Schema Generale</vt:lpstr>
      <vt:lpstr>Organizzazione</vt:lpstr>
      <vt:lpstr>Caratteristiche</vt:lpstr>
      <vt:lpstr>Economico Patrimoniale</vt:lpstr>
      <vt:lpstr>Missione programma processo</vt:lpstr>
      <vt:lpstr>ELENCO OBIETTIVI GESTIONALI</vt:lpstr>
      <vt:lpstr>Caratteristiche!Area_stampa</vt:lpstr>
      <vt:lpstr>'Economico Patrimoniale'!Area_stampa</vt:lpstr>
      <vt:lpstr>'ELENCO OBIETTIVI GESTIONALI'!Area_stampa</vt:lpstr>
      <vt:lpstr>Organizzazione!Area_stampa</vt:lpstr>
      <vt:lpstr>'Schema Generale'!Area_stampa</vt:lpstr>
      <vt:lpstr>'ELENCO OBIETTIVI GESTIONALI'!Titoli_stampa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RAVINALE</dc:creator>
  <cp:lastModifiedBy>Augusta Roveto</cp:lastModifiedBy>
  <cp:lastPrinted>2017-05-15T10:28:58Z</cp:lastPrinted>
  <dcterms:created xsi:type="dcterms:W3CDTF">2006-09-16T00:00:00Z</dcterms:created>
  <dcterms:modified xsi:type="dcterms:W3CDTF">2017-06-19T09:49:44Z</dcterms:modified>
</cp:coreProperties>
</file>